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40" windowHeight="12330" firstSheet="2" activeTab="9"/>
  </bookViews>
  <sheets>
    <sheet name="Note" sheetId="1" r:id="rId1"/>
    <sheet name="Plot Duration Curve" sheetId="2" r:id="rId2"/>
    <sheet name="Plot XS" sheetId="3" r:id="rId3"/>
    <sheet name="Plot Surf Size" sheetId="4" r:id="rId4"/>
    <sheet name="Input" sheetId="5" r:id="rId5"/>
    <sheet name="Plot Bedload" sheetId="6" r:id="rId6"/>
    <sheet name="Plot Shear" sheetId="7" r:id="rId7"/>
    <sheet name="Plot Depth" sheetId="8" r:id="rId8"/>
    <sheet name="Output" sheetId="9" r:id="rId9"/>
    <sheet name="conv output" sheetId="10" r:id="rId10"/>
  </sheets>
  <definedNames/>
  <calcPr fullCalcOnLoad="1"/>
</workbook>
</file>

<file path=xl/sharedStrings.xml><?xml version="1.0" encoding="utf-8"?>
<sst xmlns="http://schemas.openxmlformats.org/spreadsheetml/2006/main" count="94" uniqueCount="75">
  <si>
    <t>This workbook contains bedload transport calculation results from USDA Forest Service's BAGS software.</t>
  </si>
  <si>
    <t>Bedload transport equation used: The surface-based bedload equation of Wilcock and Crowe (2003).</t>
  </si>
  <si>
    <t>Input data are stored in worksheet "Input" and results are stored in worksheet "Output".</t>
  </si>
  <si>
    <t>Calculation was performed by Kathi Peacock on 12/27/2012.</t>
  </si>
  <si>
    <t>Water surface slope</t>
  </si>
  <si>
    <t>Bankfull width</t>
  </si>
  <si>
    <t>N/A</t>
  </si>
  <si>
    <t>Left floodplain boundary</t>
  </si>
  <si>
    <t>Left floodplain Manning's n</t>
  </si>
  <si>
    <t>Right floodplain boundary</t>
  </si>
  <si>
    <t>Right floodplain Manning's n</t>
  </si>
  <si>
    <t>CROSS SECTION</t>
  </si>
  <si>
    <t>Lateral distance (m)</t>
  </si>
  <si>
    <t>Elevation (m)</t>
  </si>
  <si>
    <t>Flow duration curve is given</t>
  </si>
  <si>
    <t>on Columns E and F</t>
  </si>
  <si>
    <t>FLOW DURATION CURVE</t>
  </si>
  <si>
    <t>Discharge (cms)</t>
  </si>
  <si>
    <t>Exceedance</t>
  </si>
  <si>
    <t>probability (%)</t>
  </si>
  <si>
    <t>SURFACE GRAIN SIZE DISTRIBUTION</t>
  </si>
  <si>
    <t>Size (mm)</t>
  </si>
  <si>
    <t>% Finer</t>
  </si>
  <si>
    <t>STATISTICS OF THE ABOVE GRAIN SIZE DISTRIBUTION:</t>
  </si>
  <si>
    <t>Geometric mean (mm)</t>
  </si>
  <si>
    <t>Geometric standard deviation</t>
  </si>
  <si>
    <t>D10 (mm)</t>
  </si>
  <si>
    <t>D16 (mm)</t>
  </si>
  <si>
    <t>D25 (mm)</t>
  </si>
  <si>
    <t>D50 (mm)</t>
  </si>
  <si>
    <t>D65 (mm)</t>
  </si>
  <si>
    <t>D75 (mm)</t>
  </si>
  <si>
    <t>D84 (mm)</t>
  </si>
  <si>
    <t>D90 (mm)</t>
  </si>
  <si>
    <t>Main channel Manning's n</t>
  </si>
  <si>
    <t>Average bedload transport rate (kg/min.)</t>
  </si>
  <si>
    <t>RATING CURVES</t>
  </si>
  <si>
    <t>Discharge</t>
  </si>
  <si>
    <t>(cms)</t>
  </si>
  <si>
    <t>Bedload transport</t>
  </si>
  <si>
    <t>rate (kg/min.)</t>
  </si>
  <si>
    <t>Transport</t>
  </si>
  <si>
    <t>Stage</t>
  </si>
  <si>
    <t>Max water</t>
  </si>
  <si>
    <t>Hydraulic</t>
  </si>
  <si>
    <t>radius (m)</t>
  </si>
  <si>
    <t>depth (m)</t>
  </si>
  <si>
    <t>Sediment transport rate by size, in kg/min.</t>
  </si>
  <si>
    <t>0.05 - 1 mm</t>
  </si>
  <si>
    <t>1 - 2 mm</t>
  </si>
  <si>
    <t>2 - 4 mm</t>
  </si>
  <si>
    <t>4 - 8 mm</t>
  </si>
  <si>
    <t>8 - 16 mm</t>
  </si>
  <si>
    <t>16 - 32 mm</t>
  </si>
  <si>
    <t>32 - 64 mm</t>
  </si>
  <si>
    <t>64 - 128 mm</t>
  </si>
  <si>
    <t>128 - 256 mm</t>
  </si>
  <si>
    <t>256 - 512 mm</t>
  </si>
  <si>
    <t>512 - 1064 mm</t>
  </si>
  <si>
    <t>BEDLOAD GRAIN SIZE DISTRIBUTION</t>
  </si>
  <si>
    <t>Bedload Transport</t>
  </si>
  <si>
    <t>Wtr Depth</t>
  </si>
  <si>
    <t>Hydraulic radius</t>
  </si>
  <si>
    <t>cfs</t>
  </si>
  <si>
    <t>tons/min</t>
  </si>
  <si>
    <t>tons/day</t>
  </si>
  <si>
    <t>m</t>
  </si>
  <si>
    <t>ft</t>
  </si>
  <si>
    <t>hyd radius (ft)</t>
  </si>
  <si>
    <t>Q (cfs)</t>
  </si>
  <si>
    <t>critical</t>
  </si>
  <si>
    <t>~54 cfs (measured at time of survey)</t>
  </si>
  <si>
    <t>low flow</t>
  </si>
  <si>
    <t>~250 cfs (less than measured PHABSIM HF of 280 cfs)</t>
  </si>
  <si>
    <t>BF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</si>
</sst>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##&quot; m&quot;"/>
    <numFmt numFmtId="165" formatCode="###0.##"/>
  </numFmts>
  <fonts count="41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8"/>
      <color indexed="8"/>
      <name val="Arial"/>
      <family val="0"/>
    </font>
    <font>
      <sz val="10"/>
      <color indexed="8"/>
      <name val="Calibri"/>
      <family val="0"/>
    </font>
    <font>
      <vertAlign val="superscript"/>
      <sz val="10"/>
      <color indexed="8"/>
      <name val="Calibri"/>
      <family val="0"/>
    </font>
    <font>
      <sz val="10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8"/>
      <color indexed="8"/>
      <name val="Arial"/>
      <family val="0"/>
    </font>
    <font>
      <b/>
      <sz val="10"/>
      <color indexed="8"/>
      <name val="Calibri"/>
      <family val="0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sz val="10"/>
      <color theme="1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 horizontal="center"/>
    </xf>
    <xf numFmtId="165" fontId="0" fillId="33" borderId="0" xfId="0" applyNumberFormat="1" applyFill="1" applyAlignment="1">
      <alignment horizontal="center"/>
    </xf>
    <xf numFmtId="0" fontId="36" fillId="33" borderId="0" xfId="55" applyFill="1" applyAlignment="1">
      <alignment horizontal="center"/>
      <protection/>
    </xf>
    <xf numFmtId="0" fontId="36" fillId="0" borderId="0" xfId="55">
      <alignment/>
      <protection/>
    </xf>
    <xf numFmtId="0" fontId="36" fillId="34" borderId="0" xfId="55" applyFill="1">
      <alignment/>
      <protection/>
    </xf>
    <xf numFmtId="0" fontId="36" fillId="7" borderId="0" xfId="55" applyFill="1">
      <alignment/>
      <protection/>
    </xf>
    <xf numFmtId="0" fontId="36" fillId="12" borderId="0" xfId="55" applyFill="1">
      <alignment/>
      <protection/>
    </xf>
    <xf numFmtId="0" fontId="36" fillId="0" borderId="0" xfId="55" applyAlignment="1">
      <alignment horizontal="center"/>
      <protection/>
    </xf>
    <xf numFmtId="0" fontId="36" fillId="0" borderId="0" xfId="55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-0.00125"/>
          <c:w val="0.972"/>
          <c:h val="0.954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Input!$E$5:$E$30</c:f>
              <c:numCache>
                <c:ptCount val="26"/>
                <c:pt idx="0">
                  <c:v>0.339804</c:v>
                </c:pt>
                <c:pt idx="1">
                  <c:v>0.8755366353492736</c:v>
                </c:pt>
                <c:pt idx="2">
                  <c:v>1.101531343208313</c:v>
                </c:pt>
                <c:pt idx="3">
                  <c:v>1.359216</c:v>
                </c:pt>
                <c:pt idx="4">
                  <c:v>1.897239</c:v>
                </c:pt>
                <c:pt idx="5">
                  <c:v>3.058236</c:v>
                </c:pt>
                <c:pt idx="6">
                  <c:v>4.243385755627436</c:v>
                </c:pt>
                <c:pt idx="7">
                  <c:v>5.635083</c:v>
                </c:pt>
                <c:pt idx="8">
                  <c:v>7.277469</c:v>
                </c:pt>
                <c:pt idx="9">
                  <c:v>9.449757429656982</c:v>
                </c:pt>
                <c:pt idx="10">
                  <c:v>11.47254941720581</c:v>
                </c:pt>
                <c:pt idx="11">
                  <c:v>14.045231999999999</c:v>
                </c:pt>
                <c:pt idx="12">
                  <c:v>17.171220708764647</c:v>
                </c:pt>
                <c:pt idx="13">
                  <c:v>22.190325653137204</c:v>
                </c:pt>
                <c:pt idx="14">
                  <c:v>23.56284227800781</c:v>
                </c:pt>
                <c:pt idx="15">
                  <c:v>25.11642987155273</c:v>
                </c:pt>
                <c:pt idx="16">
                  <c:v>26.989215455200192</c:v>
                </c:pt>
                <c:pt idx="17">
                  <c:v>29.043430878486326</c:v>
                </c:pt>
                <c:pt idx="18">
                  <c:v>32.00312814301758</c:v>
                </c:pt>
                <c:pt idx="19">
                  <c:v>36.528929999999995</c:v>
                </c:pt>
                <c:pt idx="20">
                  <c:v>43.85928556029785</c:v>
                </c:pt>
                <c:pt idx="21">
                  <c:v>53.136017443725585</c:v>
                </c:pt>
                <c:pt idx="22">
                  <c:v>73.73830313027344</c:v>
                </c:pt>
                <c:pt idx="23">
                  <c:v>100.00330121701171</c:v>
                </c:pt>
                <c:pt idx="24">
                  <c:v>211.07075927246612</c:v>
                </c:pt>
                <c:pt idx="25">
                  <c:v>595</c:v>
                </c:pt>
              </c:numCache>
            </c:numRef>
          </c:xVal>
          <c:yVal>
            <c:numRef>
              <c:f>Input!$F$5:$F$30</c:f>
              <c:numCache>
                <c:ptCount val="26"/>
                <c:pt idx="0">
                  <c:v>100</c:v>
                </c:pt>
                <c:pt idx="1">
                  <c:v>90</c:v>
                </c:pt>
                <c:pt idx="2">
                  <c:v>80</c:v>
                </c:pt>
                <c:pt idx="3">
                  <c:v>70</c:v>
                </c:pt>
                <c:pt idx="4">
                  <c:v>60</c:v>
                </c:pt>
                <c:pt idx="5">
                  <c:v>50</c:v>
                </c:pt>
                <c:pt idx="6">
                  <c:v>45</c:v>
                </c:pt>
                <c:pt idx="7">
                  <c:v>40</c:v>
                </c:pt>
                <c:pt idx="8">
                  <c:v>35</c:v>
                </c:pt>
                <c:pt idx="9">
                  <c:v>30</c:v>
                </c:pt>
                <c:pt idx="10">
                  <c:v>25</c:v>
                </c:pt>
                <c:pt idx="11">
                  <c:v>20</c:v>
                </c:pt>
                <c:pt idx="12">
                  <c:v>15</c:v>
                </c:pt>
                <c:pt idx="13">
                  <c:v>10</c:v>
                </c:pt>
                <c:pt idx="14">
                  <c:v>9</c:v>
                </c:pt>
                <c:pt idx="15">
                  <c:v>8</c:v>
                </c:pt>
                <c:pt idx="16">
                  <c:v>7</c:v>
                </c:pt>
                <c:pt idx="17">
                  <c:v>6</c:v>
                </c:pt>
                <c:pt idx="18">
                  <c:v>5</c:v>
                </c:pt>
                <c:pt idx="19">
                  <c:v>4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0.5</c:v>
                </c:pt>
                <c:pt idx="24">
                  <c:v>0.0999999999999943</c:v>
                </c:pt>
                <c:pt idx="25">
                  <c:v>0</c:v>
                </c:pt>
              </c:numCache>
            </c:numRef>
          </c:yVal>
          <c:smooth val="0"/>
        </c:ser>
        <c:axId val="28393464"/>
        <c:axId val="54214585"/>
      </c:scatterChart>
      <c:valAx>
        <c:axId val="28393464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Discharge (cms)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14585"/>
        <c:crossesAt val="0"/>
        <c:crossBetween val="midCat"/>
        <c:dispUnits/>
      </c:valAx>
      <c:valAx>
        <c:axId val="5421458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Exceedance Probability (%)</a:t>
                </a:r>
              </a:p>
            </c:rich>
          </c:tx>
          <c:layout>
            <c:manualLayout>
              <c:xMode val="factor"/>
              <c:yMode val="factor"/>
              <c:x val="0.009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93464"/>
        <c:crossesAt val="1"/>
        <c:crossBetween val="midCat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-0.00125"/>
          <c:w val="0.93675"/>
          <c:h val="0.954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Input!$B$16:$B$93</c:f>
              <c:numCache>
                <c:ptCount val="78"/>
                <c:pt idx="0">
                  <c:v>0</c:v>
                </c:pt>
                <c:pt idx="1">
                  <c:v>0.9144000000000001</c:v>
                </c:pt>
                <c:pt idx="2">
                  <c:v>1.524</c:v>
                </c:pt>
                <c:pt idx="3">
                  <c:v>1.8288000000000002</c:v>
                </c:pt>
                <c:pt idx="4">
                  <c:v>2.7432000000000003</c:v>
                </c:pt>
                <c:pt idx="5">
                  <c:v>3.1394400000000005</c:v>
                </c:pt>
                <c:pt idx="6">
                  <c:v>3.44424</c:v>
                </c:pt>
                <c:pt idx="7">
                  <c:v>4.05384</c:v>
                </c:pt>
                <c:pt idx="8">
                  <c:v>4.572</c:v>
                </c:pt>
                <c:pt idx="9">
                  <c:v>5.15112</c:v>
                </c:pt>
                <c:pt idx="10">
                  <c:v>6.06552</c:v>
                </c:pt>
                <c:pt idx="11">
                  <c:v>6.76656</c:v>
                </c:pt>
                <c:pt idx="12">
                  <c:v>6.949440000000001</c:v>
                </c:pt>
                <c:pt idx="13">
                  <c:v>7.7114400000000005</c:v>
                </c:pt>
                <c:pt idx="14">
                  <c:v>8.01624</c:v>
                </c:pt>
                <c:pt idx="15">
                  <c:v>8.5344</c:v>
                </c:pt>
                <c:pt idx="16">
                  <c:v>9.4488</c:v>
                </c:pt>
                <c:pt idx="17">
                  <c:v>9.784080000000001</c:v>
                </c:pt>
                <c:pt idx="18">
                  <c:v>10.698480000000002</c:v>
                </c:pt>
                <c:pt idx="19">
                  <c:v>11.61288</c:v>
                </c:pt>
                <c:pt idx="20">
                  <c:v>12.0396</c:v>
                </c:pt>
                <c:pt idx="21">
                  <c:v>12.100560000000002</c:v>
                </c:pt>
                <c:pt idx="22">
                  <c:v>12.192</c:v>
                </c:pt>
                <c:pt idx="23">
                  <c:v>12.3444</c:v>
                </c:pt>
                <c:pt idx="24">
                  <c:v>12.4968</c:v>
                </c:pt>
                <c:pt idx="25">
                  <c:v>12.557760000000002</c:v>
                </c:pt>
                <c:pt idx="26">
                  <c:v>12.6492</c:v>
                </c:pt>
                <c:pt idx="27">
                  <c:v>12.8016</c:v>
                </c:pt>
                <c:pt idx="28">
                  <c:v>13.1064</c:v>
                </c:pt>
                <c:pt idx="29">
                  <c:v>13.563600000000001</c:v>
                </c:pt>
                <c:pt idx="30">
                  <c:v>14.020800000000001</c:v>
                </c:pt>
                <c:pt idx="31">
                  <c:v>14.630400000000002</c:v>
                </c:pt>
                <c:pt idx="32">
                  <c:v>15.0876</c:v>
                </c:pt>
                <c:pt idx="33">
                  <c:v>15.5448</c:v>
                </c:pt>
                <c:pt idx="34">
                  <c:v>16.002000000000002</c:v>
                </c:pt>
                <c:pt idx="35">
                  <c:v>16.4592</c:v>
                </c:pt>
                <c:pt idx="36">
                  <c:v>16.9164</c:v>
                </c:pt>
                <c:pt idx="37">
                  <c:v>17.3736</c:v>
                </c:pt>
                <c:pt idx="38">
                  <c:v>17.6784</c:v>
                </c:pt>
                <c:pt idx="39">
                  <c:v>17.9832</c:v>
                </c:pt>
                <c:pt idx="40">
                  <c:v>18.4404</c:v>
                </c:pt>
                <c:pt idx="41">
                  <c:v>18.8976</c:v>
                </c:pt>
                <c:pt idx="42">
                  <c:v>19.3548</c:v>
                </c:pt>
                <c:pt idx="43">
                  <c:v>19.720560000000003</c:v>
                </c:pt>
                <c:pt idx="44">
                  <c:v>20.1168</c:v>
                </c:pt>
                <c:pt idx="45">
                  <c:v>20.4216</c:v>
                </c:pt>
                <c:pt idx="46">
                  <c:v>20.7264</c:v>
                </c:pt>
                <c:pt idx="47">
                  <c:v>21.031200000000002</c:v>
                </c:pt>
                <c:pt idx="48">
                  <c:v>21.640800000000002</c:v>
                </c:pt>
                <c:pt idx="49">
                  <c:v>22.250400000000003</c:v>
                </c:pt>
                <c:pt idx="50">
                  <c:v>22.86</c:v>
                </c:pt>
                <c:pt idx="51">
                  <c:v>23.0886</c:v>
                </c:pt>
                <c:pt idx="52">
                  <c:v>23.622</c:v>
                </c:pt>
                <c:pt idx="53">
                  <c:v>24.0792</c:v>
                </c:pt>
                <c:pt idx="54">
                  <c:v>24.5364</c:v>
                </c:pt>
                <c:pt idx="55">
                  <c:v>24.9936</c:v>
                </c:pt>
                <c:pt idx="56">
                  <c:v>25.4508</c:v>
                </c:pt>
                <c:pt idx="57">
                  <c:v>25.908</c:v>
                </c:pt>
                <c:pt idx="58">
                  <c:v>26.3652</c:v>
                </c:pt>
                <c:pt idx="59">
                  <c:v>26.822400000000002</c:v>
                </c:pt>
                <c:pt idx="60">
                  <c:v>27.279600000000002</c:v>
                </c:pt>
                <c:pt idx="61">
                  <c:v>27.736800000000002</c:v>
                </c:pt>
                <c:pt idx="62">
                  <c:v>28.102560000000004</c:v>
                </c:pt>
                <c:pt idx="63">
                  <c:v>28.55976</c:v>
                </c:pt>
                <c:pt idx="64">
                  <c:v>28.86456</c:v>
                </c:pt>
                <c:pt idx="65">
                  <c:v>29.260800000000003</c:v>
                </c:pt>
                <c:pt idx="66">
                  <c:v>29.5656</c:v>
                </c:pt>
                <c:pt idx="67">
                  <c:v>29.718</c:v>
                </c:pt>
                <c:pt idx="68">
                  <c:v>30.1752</c:v>
                </c:pt>
                <c:pt idx="69">
                  <c:v>30.6324</c:v>
                </c:pt>
                <c:pt idx="70">
                  <c:v>31.18104</c:v>
                </c:pt>
                <c:pt idx="71">
                  <c:v>31.3944</c:v>
                </c:pt>
                <c:pt idx="72">
                  <c:v>31.79064</c:v>
                </c:pt>
                <c:pt idx="73">
                  <c:v>32.73552</c:v>
                </c:pt>
                <c:pt idx="74">
                  <c:v>33.13176</c:v>
                </c:pt>
                <c:pt idx="75">
                  <c:v>33.9852</c:v>
                </c:pt>
                <c:pt idx="76">
                  <c:v>34.1376</c:v>
                </c:pt>
                <c:pt idx="77">
                  <c:v>34.445448000000006</c:v>
                </c:pt>
              </c:numCache>
            </c:numRef>
          </c:xVal>
          <c:yVal>
            <c:numRef>
              <c:f>Input!$C$16:$C$93</c:f>
              <c:numCache>
                <c:ptCount val="78"/>
                <c:pt idx="0">
                  <c:v>31.540703999999998</c:v>
                </c:pt>
                <c:pt idx="1">
                  <c:v>31.19628</c:v>
                </c:pt>
                <c:pt idx="2">
                  <c:v>31.376112</c:v>
                </c:pt>
                <c:pt idx="3">
                  <c:v>31.19628</c:v>
                </c:pt>
                <c:pt idx="4">
                  <c:v>31.083503999999998</c:v>
                </c:pt>
                <c:pt idx="5">
                  <c:v>30.275784</c:v>
                </c:pt>
                <c:pt idx="6">
                  <c:v>30.537912000000002</c:v>
                </c:pt>
                <c:pt idx="7">
                  <c:v>30.355031999999998</c:v>
                </c:pt>
                <c:pt idx="8">
                  <c:v>30.443424</c:v>
                </c:pt>
                <c:pt idx="9">
                  <c:v>30.257496</c:v>
                </c:pt>
                <c:pt idx="10">
                  <c:v>30.12948</c:v>
                </c:pt>
                <c:pt idx="11">
                  <c:v>30.114240000000002</c:v>
                </c:pt>
                <c:pt idx="12">
                  <c:v>30.614112000000002</c:v>
                </c:pt>
                <c:pt idx="13">
                  <c:v>30.333696</c:v>
                </c:pt>
                <c:pt idx="14">
                  <c:v>30.001464</c:v>
                </c:pt>
                <c:pt idx="15">
                  <c:v>29.998416000000002</c:v>
                </c:pt>
                <c:pt idx="16">
                  <c:v>29.897831999999998</c:v>
                </c:pt>
                <c:pt idx="17">
                  <c:v>29.309568</c:v>
                </c:pt>
                <c:pt idx="18">
                  <c:v>29.157168000000002</c:v>
                </c:pt>
                <c:pt idx="19">
                  <c:v>29.327856</c:v>
                </c:pt>
                <c:pt idx="20">
                  <c:v>28.843224</c:v>
                </c:pt>
                <c:pt idx="21">
                  <c:v>28.803600000000003</c:v>
                </c:pt>
                <c:pt idx="22">
                  <c:v>28.782263999999998</c:v>
                </c:pt>
                <c:pt idx="23">
                  <c:v>28.843224</c:v>
                </c:pt>
                <c:pt idx="24">
                  <c:v>28.919424</c:v>
                </c:pt>
                <c:pt idx="25">
                  <c:v>28.843224</c:v>
                </c:pt>
                <c:pt idx="26">
                  <c:v>28.538424</c:v>
                </c:pt>
                <c:pt idx="27">
                  <c:v>28.468042909090908</c:v>
                </c:pt>
                <c:pt idx="28">
                  <c:v>28.428141818181818</c:v>
                </c:pt>
                <c:pt idx="29">
                  <c:v>28.357760727272726</c:v>
                </c:pt>
                <c:pt idx="30">
                  <c:v>28.277958545454545</c:v>
                </c:pt>
                <c:pt idx="31">
                  <c:v>28.289596363636363</c:v>
                </c:pt>
                <c:pt idx="32">
                  <c:v>28.34113527272727</c:v>
                </c:pt>
                <c:pt idx="33">
                  <c:v>28.47469309090909</c:v>
                </c:pt>
                <c:pt idx="34">
                  <c:v>28.221431999999997</c:v>
                </c:pt>
                <c:pt idx="35">
                  <c:v>28.123896</c:v>
                </c:pt>
                <c:pt idx="36">
                  <c:v>28.059887999999997</c:v>
                </c:pt>
                <c:pt idx="37">
                  <c:v>28.114752</c:v>
                </c:pt>
                <c:pt idx="38">
                  <c:v>28.111704</c:v>
                </c:pt>
                <c:pt idx="39">
                  <c:v>28.200096</c:v>
                </c:pt>
                <c:pt idx="40">
                  <c:v>28.044648</c:v>
                </c:pt>
                <c:pt idx="41">
                  <c:v>28.099512</c:v>
                </c:pt>
                <c:pt idx="42">
                  <c:v>28.218384</c:v>
                </c:pt>
                <c:pt idx="43">
                  <c:v>28.17800451282051</c:v>
                </c:pt>
                <c:pt idx="44">
                  <c:v>28.036285538461538</c:v>
                </c:pt>
                <c:pt idx="45">
                  <c:v>28.544546051282047</c:v>
                </c:pt>
                <c:pt idx="46">
                  <c:v>28.351766564102565</c:v>
                </c:pt>
                <c:pt idx="47">
                  <c:v>28.46378707692308</c:v>
                </c:pt>
                <c:pt idx="48">
                  <c:v>28.3525481025641</c:v>
                </c:pt>
                <c:pt idx="49">
                  <c:v>28.30226912820513</c:v>
                </c:pt>
                <c:pt idx="50">
                  <c:v>28.590955617391305</c:v>
                </c:pt>
                <c:pt idx="51">
                  <c:v>28.745688</c:v>
                </c:pt>
                <c:pt idx="52">
                  <c:v>28.5957264</c:v>
                </c:pt>
                <c:pt idx="53">
                  <c:v>28.204257182608696</c:v>
                </c:pt>
                <c:pt idx="54">
                  <c:v>28.298082573913046</c:v>
                </c:pt>
                <c:pt idx="55">
                  <c:v>28.27237335652174</c:v>
                </c:pt>
                <c:pt idx="56">
                  <c:v>28.36619874782609</c:v>
                </c:pt>
                <c:pt idx="57">
                  <c:v>28.02044953043478</c:v>
                </c:pt>
                <c:pt idx="58">
                  <c:v>27.947112</c:v>
                </c:pt>
                <c:pt idx="59">
                  <c:v>28.45341555963303</c:v>
                </c:pt>
                <c:pt idx="60">
                  <c:v>28.40280198165138</c:v>
                </c:pt>
                <c:pt idx="61">
                  <c:v>28.286334825688073</c:v>
                </c:pt>
                <c:pt idx="62">
                  <c:v>27.961401247706423</c:v>
                </c:pt>
                <c:pt idx="63">
                  <c:v>28.108907669724772</c:v>
                </c:pt>
                <c:pt idx="64">
                  <c:v>28.637414091743118</c:v>
                </c:pt>
                <c:pt idx="65">
                  <c:v>28.490466935779818</c:v>
                </c:pt>
                <c:pt idx="66">
                  <c:v>28.538424</c:v>
                </c:pt>
                <c:pt idx="67">
                  <c:v>28.578048</c:v>
                </c:pt>
                <c:pt idx="68">
                  <c:v>28.578048</c:v>
                </c:pt>
                <c:pt idx="69">
                  <c:v>28.684727999999996</c:v>
                </c:pt>
                <c:pt idx="70">
                  <c:v>28.730448</c:v>
                </c:pt>
                <c:pt idx="71">
                  <c:v>28.803600000000003</c:v>
                </c:pt>
                <c:pt idx="72">
                  <c:v>28.891992</c:v>
                </c:pt>
                <c:pt idx="73">
                  <c:v>28.745687999999998</c:v>
                </c:pt>
                <c:pt idx="74">
                  <c:v>29.358335999999998</c:v>
                </c:pt>
                <c:pt idx="75">
                  <c:v>29.617416000000002</c:v>
                </c:pt>
                <c:pt idx="76">
                  <c:v>29.660088000000002</c:v>
                </c:pt>
                <c:pt idx="77">
                  <c:v>31.071312000000002</c:v>
                </c:pt>
              </c:numCache>
            </c:numRef>
          </c:yVal>
          <c:smooth val="0"/>
        </c:ser>
        <c:axId val="18169218"/>
        <c:axId val="29305235"/>
      </c:scatterChart>
      <c:valAx>
        <c:axId val="18169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Station (m)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05235"/>
        <c:crossesAt val="0"/>
        <c:crossBetween val="midCat"/>
        <c:dispUnits/>
      </c:valAx>
      <c:valAx>
        <c:axId val="29305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Elevation (m)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69218"/>
        <c:crossesAt val="-200000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-0.00125"/>
          <c:w val="0.97425"/>
          <c:h val="0.954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Input!$H$4:$H$15</c:f>
              <c:numCache>
                <c:ptCount val="12"/>
                <c:pt idx="0">
                  <c:v>0.05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8</c:v>
                </c:pt>
                <c:pt idx="5">
                  <c:v>16</c:v>
                </c:pt>
                <c:pt idx="6">
                  <c:v>32</c:v>
                </c:pt>
                <c:pt idx="7">
                  <c:v>64</c:v>
                </c:pt>
                <c:pt idx="8">
                  <c:v>128</c:v>
                </c:pt>
                <c:pt idx="9">
                  <c:v>256</c:v>
                </c:pt>
                <c:pt idx="10">
                  <c:v>512</c:v>
                </c:pt>
                <c:pt idx="11">
                  <c:v>1064</c:v>
                </c:pt>
              </c:numCache>
            </c:numRef>
          </c:xVal>
          <c:yVal>
            <c:numRef>
              <c:f>Input!$I$4:$I$15</c:f>
              <c:numCache>
                <c:ptCount val="12"/>
                <c:pt idx="0">
                  <c:v>0</c:v>
                </c:pt>
                <c:pt idx="1">
                  <c:v>1.89</c:v>
                </c:pt>
                <c:pt idx="2">
                  <c:v>1.89</c:v>
                </c:pt>
                <c:pt idx="3">
                  <c:v>2.83</c:v>
                </c:pt>
                <c:pt idx="4">
                  <c:v>3.77</c:v>
                </c:pt>
                <c:pt idx="5">
                  <c:v>12.26</c:v>
                </c:pt>
                <c:pt idx="6">
                  <c:v>25.47</c:v>
                </c:pt>
                <c:pt idx="7">
                  <c:v>39.62</c:v>
                </c:pt>
                <c:pt idx="8">
                  <c:v>48.11</c:v>
                </c:pt>
                <c:pt idx="9">
                  <c:v>62.26</c:v>
                </c:pt>
                <c:pt idx="10">
                  <c:v>76.42</c:v>
                </c:pt>
                <c:pt idx="11">
                  <c:v>100</c:v>
                </c:pt>
              </c:numCache>
            </c:numRef>
          </c:yVal>
          <c:smooth val="0"/>
        </c:ser>
        <c:axId val="62420524"/>
        <c:axId val="24913805"/>
      </c:scatterChart>
      <c:valAx>
        <c:axId val="62420524"/>
        <c:scaling>
          <c:logBase val="10"/>
          <c:orientation val="minMax"/>
          <c:max val="10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Grain Size (mm)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13805"/>
        <c:crossesAt val="0"/>
        <c:crossBetween val="midCat"/>
        <c:dispUnits/>
      </c:valAx>
      <c:valAx>
        <c:axId val="2491380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Percent Finer</a:t>
                </a:r>
              </a:p>
            </c:rich>
          </c:tx>
          <c:layout>
            <c:manualLayout>
              <c:xMode val="factor"/>
              <c:yMode val="factor"/>
              <c:x val="0.009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20524"/>
        <c:crossesAt val="0.1"/>
        <c:crossBetween val="midCat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-0.00125"/>
          <c:w val="0.93475"/>
          <c:h val="0.962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Output!$H$7:$H$32</c:f>
              <c:numCache>
                <c:ptCount val="26"/>
                <c:pt idx="0">
                  <c:v>0.339804</c:v>
                </c:pt>
                <c:pt idx="1">
                  <c:v>0.8755366353492736</c:v>
                </c:pt>
                <c:pt idx="2">
                  <c:v>1.101531343208313</c:v>
                </c:pt>
                <c:pt idx="3">
                  <c:v>1.359216</c:v>
                </c:pt>
                <c:pt idx="4">
                  <c:v>1.897239</c:v>
                </c:pt>
                <c:pt idx="5">
                  <c:v>3.058236</c:v>
                </c:pt>
                <c:pt idx="6">
                  <c:v>4.243385755627436</c:v>
                </c:pt>
                <c:pt idx="7">
                  <c:v>5.635083</c:v>
                </c:pt>
                <c:pt idx="8">
                  <c:v>7.277469</c:v>
                </c:pt>
                <c:pt idx="9">
                  <c:v>9.449757429656982</c:v>
                </c:pt>
                <c:pt idx="10">
                  <c:v>11.47254941720581</c:v>
                </c:pt>
                <c:pt idx="11">
                  <c:v>14.045231999999999</c:v>
                </c:pt>
                <c:pt idx="12">
                  <c:v>17.171220708764647</c:v>
                </c:pt>
                <c:pt idx="13">
                  <c:v>22.190325653137204</c:v>
                </c:pt>
                <c:pt idx="14">
                  <c:v>23.56284227800781</c:v>
                </c:pt>
                <c:pt idx="15">
                  <c:v>25.11642987155273</c:v>
                </c:pt>
                <c:pt idx="16">
                  <c:v>26.989215455200192</c:v>
                </c:pt>
                <c:pt idx="17">
                  <c:v>29.043430878486326</c:v>
                </c:pt>
                <c:pt idx="18">
                  <c:v>32.00312814301758</c:v>
                </c:pt>
                <c:pt idx="19">
                  <c:v>36.528929999999995</c:v>
                </c:pt>
                <c:pt idx="20">
                  <c:v>43.85928556029785</c:v>
                </c:pt>
                <c:pt idx="21">
                  <c:v>53.136017443725585</c:v>
                </c:pt>
                <c:pt idx="22">
                  <c:v>73.73830313027344</c:v>
                </c:pt>
                <c:pt idx="23">
                  <c:v>100.00330121701171</c:v>
                </c:pt>
                <c:pt idx="24">
                  <c:v>211.07075927246612</c:v>
                </c:pt>
                <c:pt idx="25">
                  <c:v>595</c:v>
                </c:pt>
              </c:numCache>
            </c:numRef>
          </c:xVal>
          <c:yVal>
            <c:numRef>
              <c:f>Output!$I$7:$I$32</c:f>
              <c:numCache>
                <c:ptCount val="26"/>
                <c:pt idx="0">
                  <c:v>2.1183302980724857E-07</c:v>
                </c:pt>
                <c:pt idx="1">
                  <c:v>3.9991663958573735E-06</c:v>
                </c:pt>
                <c:pt idx="2">
                  <c:v>9.282836487213403E-06</c:v>
                </c:pt>
                <c:pt idx="3">
                  <c:v>2.089563973285307E-05</c:v>
                </c:pt>
                <c:pt idx="4">
                  <c:v>8.811996568637208E-05</c:v>
                </c:pt>
                <c:pt idx="5">
                  <c:v>0.000735511003436114</c:v>
                </c:pt>
                <c:pt idx="6">
                  <c:v>0.0033259692385853557</c:v>
                </c:pt>
                <c:pt idx="7">
                  <c:v>0.01190298090433906</c:v>
                </c:pt>
                <c:pt idx="8">
                  <c:v>0.04148964502847542</c:v>
                </c:pt>
                <c:pt idx="9">
                  <c:v>0.15755647836446113</c:v>
                </c:pt>
                <c:pt idx="10">
                  <c:v>0.4315223648444184</c:v>
                </c:pt>
                <c:pt idx="11">
                  <c:v>1.2602063242254007</c:v>
                </c:pt>
                <c:pt idx="12">
                  <c:v>3.666006579171558</c:v>
                </c:pt>
                <c:pt idx="13">
                  <c:v>12.75228747517333</c:v>
                </c:pt>
                <c:pt idx="14">
                  <c:v>16.696902180778416</c:v>
                </c:pt>
                <c:pt idx="15">
                  <c:v>22.095518171120553</c:v>
                </c:pt>
                <c:pt idx="16">
                  <c:v>30.12157588810683</c:v>
                </c:pt>
                <c:pt idx="17">
                  <c:v>41.1099269471944</c:v>
                </c:pt>
                <c:pt idx="18">
                  <c:v>61.72638854620927</c:v>
                </c:pt>
                <c:pt idx="19">
                  <c:v>107.08487792265952</c:v>
                </c:pt>
                <c:pt idx="20">
                  <c:v>225.91100181611682</c:v>
                </c:pt>
                <c:pt idx="21">
                  <c:v>470.84776444333596</c:v>
                </c:pt>
                <c:pt idx="22">
                  <c:v>1447.1849331225503</c:v>
                </c:pt>
                <c:pt idx="23">
                  <c:v>3557.3420331592474</c:v>
                </c:pt>
                <c:pt idx="24">
                  <c:v>20279.373402284637</c:v>
                </c:pt>
                <c:pt idx="25">
                  <c:v>127874.74140892917</c:v>
                </c:pt>
              </c:numCache>
            </c:numRef>
          </c:yVal>
          <c:smooth val="0"/>
        </c:ser>
        <c:axId val="22897654"/>
        <c:axId val="4752295"/>
      </c:scatterChart>
      <c:valAx>
        <c:axId val="22897654"/>
        <c:scaling>
          <c:logBase val="10"/>
          <c:orientation val="minMax"/>
          <c:max val="1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Discharge (cms)</a:t>
                </a:r>
              </a:p>
            </c:rich>
          </c:tx>
          <c:layout>
            <c:manualLayout>
              <c:xMode val="factor"/>
              <c:yMode val="factor"/>
              <c:x val="0.01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2295"/>
        <c:crossesAt val="1"/>
        <c:crossBetween val="midCat"/>
        <c:dispUnits/>
      </c:valAx>
      <c:valAx>
        <c:axId val="4752295"/>
        <c:scaling>
          <c:logBase val="10"/>
          <c:orientation val="minMax"/>
          <c:max val="10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Bedload Transport Rate (kg/min.)</a:t>
                </a:r>
              </a:p>
            </c:rich>
          </c:tx>
          <c:layout>
            <c:manualLayout>
              <c:xMode val="factor"/>
              <c:yMode val="factor"/>
              <c:x val="-0.02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9765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25"/>
          <c:y val="-0.00125"/>
          <c:w val="0.939"/>
          <c:h val="0.954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Output!$H$7:$H$32</c:f>
              <c:numCache>
                <c:ptCount val="26"/>
                <c:pt idx="0">
                  <c:v>0.339804</c:v>
                </c:pt>
                <c:pt idx="1">
                  <c:v>0.8755366353492736</c:v>
                </c:pt>
                <c:pt idx="2">
                  <c:v>1.101531343208313</c:v>
                </c:pt>
                <c:pt idx="3">
                  <c:v>1.359216</c:v>
                </c:pt>
                <c:pt idx="4">
                  <c:v>1.897239</c:v>
                </c:pt>
                <c:pt idx="5">
                  <c:v>3.058236</c:v>
                </c:pt>
                <c:pt idx="6">
                  <c:v>4.243385755627436</c:v>
                </c:pt>
                <c:pt idx="7">
                  <c:v>5.635083</c:v>
                </c:pt>
                <c:pt idx="8">
                  <c:v>7.277469</c:v>
                </c:pt>
                <c:pt idx="9">
                  <c:v>9.449757429656982</c:v>
                </c:pt>
                <c:pt idx="10">
                  <c:v>11.47254941720581</c:v>
                </c:pt>
                <c:pt idx="11">
                  <c:v>14.045231999999999</c:v>
                </c:pt>
                <c:pt idx="12">
                  <c:v>17.171220708764647</c:v>
                </c:pt>
                <c:pt idx="13">
                  <c:v>22.190325653137204</c:v>
                </c:pt>
                <c:pt idx="14">
                  <c:v>23.56284227800781</c:v>
                </c:pt>
                <c:pt idx="15">
                  <c:v>25.11642987155273</c:v>
                </c:pt>
                <c:pt idx="16">
                  <c:v>26.989215455200192</c:v>
                </c:pt>
                <c:pt idx="17">
                  <c:v>29.043430878486326</c:v>
                </c:pt>
                <c:pt idx="18">
                  <c:v>32.00312814301758</c:v>
                </c:pt>
                <c:pt idx="19">
                  <c:v>36.528929999999995</c:v>
                </c:pt>
                <c:pt idx="20">
                  <c:v>43.85928556029785</c:v>
                </c:pt>
                <c:pt idx="21">
                  <c:v>53.136017443725585</c:v>
                </c:pt>
                <c:pt idx="22">
                  <c:v>73.73830313027344</c:v>
                </c:pt>
                <c:pt idx="23">
                  <c:v>100.00330121701171</c:v>
                </c:pt>
                <c:pt idx="24">
                  <c:v>211.07075927246612</c:v>
                </c:pt>
                <c:pt idx="25">
                  <c:v>595</c:v>
                </c:pt>
              </c:numCache>
            </c:numRef>
          </c:xVal>
          <c:yVal>
            <c:numRef>
              <c:f>Output!$J$7:$J$32</c:f>
              <c:numCache>
                <c:ptCount val="26"/>
                <c:pt idx="0">
                  <c:v>0.11258200920874832</c:v>
                </c:pt>
                <c:pt idx="1">
                  <c:v>0.14771022939983708</c:v>
                </c:pt>
                <c:pt idx="2">
                  <c:v>0.16057747720153834</c:v>
                </c:pt>
                <c:pt idx="3">
                  <c:v>0.1742959095847001</c:v>
                </c:pt>
                <c:pt idx="4">
                  <c:v>0.2026594829170935</c:v>
                </c:pt>
                <c:pt idx="5">
                  <c:v>0.2536026533699809</c:v>
                </c:pt>
                <c:pt idx="6">
                  <c:v>0.2979342196120738</c:v>
                </c:pt>
                <c:pt idx="7">
                  <c:v>0.34105905079491633</c:v>
                </c:pt>
                <c:pt idx="8">
                  <c:v>0.39051501934348903</c:v>
                </c:pt>
                <c:pt idx="9">
                  <c:v>0.4521092034552392</c:v>
                </c:pt>
                <c:pt idx="10">
                  <c:v>0.5052967101333536</c:v>
                </c:pt>
                <c:pt idx="11">
                  <c:v>0.5691138616022993</c:v>
                </c:pt>
                <c:pt idx="12">
                  <c:v>0.6408169203150539</c:v>
                </c:pt>
                <c:pt idx="13">
                  <c:v>0.7454764337756455</c:v>
                </c:pt>
                <c:pt idx="14">
                  <c:v>0.7722758041617523</c:v>
                </c:pt>
                <c:pt idx="15">
                  <c:v>0.8017441908976408</c:v>
                </c:pt>
                <c:pt idx="16">
                  <c:v>0.8362142531171636</c:v>
                </c:pt>
                <c:pt idx="17">
                  <c:v>0.8727243000099231</c:v>
                </c:pt>
                <c:pt idx="18">
                  <c:v>0.9233700865228038</c:v>
                </c:pt>
                <c:pt idx="19">
                  <c:v>0.9971327871486877</c:v>
                </c:pt>
                <c:pt idx="20">
                  <c:v>1.1081394049566298</c:v>
                </c:pt>
                <c:pt idx="21">
                  <c:v>1.2368550117695092</c:v>
                </c:pt>
                <c:pt idx="22">
                  <c:v>1.4945133757229117</c:v>
                </c:pt>
                <c:pt idx="23">
                  <c:v>1.77972682172938</c:v>
                </c:pt>
                <c:pt idx="24">
                  <c:v>2.6838288084958886</c:v>
                </c:pt>
                <c:pt idx="25">
                  <c:v>4.669449369780328</c:v>
                </c:pt>
              </c:numCache>
            </c:numRef>
          </c:yVal>
          <c:smooth val="0"/>
        </c:ser>
        <c:axId val="42770656"/>
        <c:axId val="49391585"/>
      </c:scatterChart>
      <c:valAx>
        <c:axId val="42770656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Discharge (cms)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391585"/>
        <c:crossesAt val="0"/>
        <c:crossBetween val="midCat"/>
        <c:dispUnits/>
      </c:valAx>
      <c:valAx>
        <c:axId val="49391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Transport Stage
(Normalized Shields Stress)</a:t>
                </a:r>
              </a:p>
            </c:rich>
          </c:tx>
          <c:layout>
            <c:manualLayout>
              <c:xMode val="factor"/>
              <c:yMode val="factor"/>
              <c:x val="0.018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7065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-0.00125"/>
          <c:w val="0.96875"/>
          <c:h val="0.954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Output!$H$7:$H$32</c:f>
              <c:numCache>
                <c:ptCount val="26"/>
                <c:pt idx="0">
                  <c:v>0.339804</c:v>
                </c:pt>
                <c:pt idx="1">
                  <c:v>0.8755366353492736</c:v>
                </c:pt>
                <c:pt idx="2">
                  <c:v>1.101531343208313</c:v>
                </c:pt>
                <c:pt idx="3">
                  <c:v>1.359216</c:v>
                </c:pt>
                <c:pt idx="4">
                  <c:v>1.897239</c:v>
                </c:pt>
                <c:pt idx="5">
                  <c:v>3.058236</c:v>
                </c:pt>
                <c:pt idx="6">
                  <c:v>4.243385755627436</c:v>
                </c:pt>
                <c:pt idx="7">
                  <c:v>5.635083</c:v>
                </c:pt>
                <c:pt idx="8">
                  <c:v>7.277469</c:v>
                </c:pt>
                <c:pt idx="9">
                  <c:v>9.449757429656982</c:v>
                </c:pt>
                <c:pt idx="10">
                  <c:v>11.47254941720581</c:v>
                </c:pt>
                <c:pt idx="11">
                  <c:v>14.045231999999999</c:v>
                </c:pt>
                <c:pt idx="12">
                  <c:v>17.171220708764647</c:v>
                </c:pt>
                <c:pt idx="13">
                  <c:v>22.190325653137204</c:v>
                </c:pt>
                <c:pt idx="14">
                  <c:v>23.56284227800781</c:v>
                </c:pt>
                <c:pt idx="15">
                  <c:v>25.11642987155273</c:v>
                </c:pt>
                <c:pt idx="16">
                  <c:v>26.989215455200192</c:v>
                </c:pt>
                <c:pt idx="17">
                  <c:v>29.043430878486326</c:v>
                </c:pt>
                <c:pt idx="18">
                  <c:v>32.00312814301758</c:v>
                </c:pt>
                <c:pt idx="19">
                  <c:v>36.528929999999995</c:v>
                </c:pt>
                <c:pt idx="20">
                  <c:v>43.85928556029785</c:v>
                </c:pt>
                <c:pt idx="21">
                  <c:v>53.136017443725585</c:v>
                </c:pt>
                <c:pt idx="22">
                  <c:v>73.73830313027344</c:v>
                </c:pt>
                <c:pt idx="23">
                  <c:v>100.00330121701171</c:v>
                </c:pt>
                <c:pt idx="24">
                  <c:v>211.07075927246612</c:v>
                </c:pt>
                <c:pt idx="25">
                  <c:v>595</c:v>
                </c:pt>
              </c:numCache>
            </c:numRef>
          </c:xVal>
          <c:yVal>
            <c:numRef>
              <c:f>Output!$K$7:$K$32</c:f>
              <c:numCache>
                <c:ptCount val="26"/>
                <c:pt idx="0">
                  <c:v>0.30817701589107493</c:v>
                </c:pt>
                <c:pt idx="1">
                  <c:v>0.4274059668502804</c:v>
                </c:pt>
                <c:pt idx="2">
                  <c:v>0.4576922512035366</c:v>
                </c:pt>
                <c:pt idx="3">
                  <c:v>0.48883445787620516</c:v>
                </c:pt>
                <c:pt idx="4">
                  <c:v>0.5398980637578963</c:v>
                </c:pt>
                <c:pt idx="5">
                  <c:v>0.627617249811172</c:v>
                </c:pt>
                <c:pt idx="6">
                  <c:v>0.6987127794055934</c:v>
                </c:pt>
                <c:pt idx="7">
                  <c:v>0.7714199104843137</c:v>
                </c:pt>
                <c:pt idx="8">
                  <c:v>0.8425848391857143</c:v>
                </c:pt>
                <c:pt idx="9">
                  <c:v>0.9230543888969414</c:v>
                </c:pt>
                <c:pt idx="10">
                  <c:v>0.989214870883941</c:v>
                </c:pt>
                <c:pt idx="11">
                  <c:v>1.0651092202091208</c:v>
                </c:pt>
                <c:pt idx="12">
                  <c:v>1.1494908232841483</c:v>
                </c:pt>
                <c:pt idx="13">
                  <c:v>1.2726562458114614</c:v>
                </c:pt>
                <c:pt idx="14">
                  <c:v>1.3041942844276417</c:v>
                </c:pt>
                <c:pt idx="15">
                  <c:v>1.3388732752189625</c:v>
                </c:pt>
                <c:pt idx="16">
                  <c:v>1.3794383384170525</c:v>
                </c:pt>
                <c:pt idx="17">
                  <c:v>1.422404096649169</c:v>
                </c:pt>
                <c:pt idx="18">
                  <c:v>1.4820050778579703</c:v>
                </c:pt>
                <c:pt idx="19">
                  <c:v>1.5688105090026845</c:v>
                </c:pt>
                <c:pt idx="20">
                  <c:v>1.699445331710814</c:v>
                </c:pt>
                <c:pt idx="21">
                  <c:v>1.8509204492111193</c:v>
                </c:pt>
                <c:pt idx="22">
                  <c:v>2.1541379992904646</c:v>
                </c:pt>
                <c:pt idx="23">
                  <c:v>2.489782924690245</c:v>
                </c:pt>
                <c:pt idx="24">
                  <c:v>3.5537483448028544</c:v>
                </c:pt>
                <c:pt idx="25">
                  <c:v>5.8933104765930135</c:v>
                </c:pt>
              </c:numCache>
            </c:numRef>
          </c:yVal>
          <c:smooth val="0"/>
        </c:ser>
        <c:axId val="41871082"/>
        <c:axId val="41295419"/>
      </c:scatterChart>
      <c:valAx>
        <c:axId val="41871082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Discharge (cms)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295419"/>
        <c:crossesAt val="0"/>
        <c:crossBetween val="midCat"/>
        <c:dispUnits/>
      </c:valAx>
      <c:valAx>
        <c:axId val="41295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Max Water Depth (m)</a:t>
                </a:r>
              </a:p>
            </c:rich>
          </c:tx>
          <c:layout>
            <c:manualLayout>
              <c:xMode val="factor"/>
              <c:yMode val="factor"/>
              <c:x val="0.009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87108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-0.007"/>
          <c:w val="0.93025"/>
          <c:h val="0.92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'conv output'!$D$3:$D$28</c:f>
              <c:numCache/>
            </c:numRef>
          </c:xVal>
          <c:yVal>
            <c:numRef>
              <c:f>'conv output'!$F$3:$F$28</c:f>
              <c:numCache/>
            </c:numRef>
          </c:yVal>
          <c:smooth val="0"/>
        </c:ser>
        <c:axId val="36114452"/>
        <c:axId val="56594613"/>
      </c:scatterChart>
      <c:valAx>
        <c:axId val="36114452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Discharge (cfs)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94613"/>
        <c:crossesAt val="1E-19"/>
        <c:crossBetween val="midCat"/>
        <c:dispUnits/>
      </c:valAx>
      <c:valAx>
        <c:axId val="5659461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Bedload Transport (tons/day)</a:t>
                </a:r>
              </a:p>
            </c:rich>
          </c:tx>
          <c:layout>
            <c:manualLayout>
              <c:xMode val="factor"/>
              <c:yMode val="factor"/>
              <c:x val="-0.02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14452"/>
        <c:crossesAt val="0.00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-0.008"/>
          <c:w val="0.9285"/>
          <c:h val="0.91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'conv output'!$L$3:$L$28</c:f>
              <c:numCache/>
            </c:numRef>
          </c:xVal>
          <c:yVal>
            <c:numRef>
              <c:f>'conv output'!$D$3:$D$28</c:f>
              <c:numCache/>
            </c:numRef>
          </c:yVal>
          <c:smooth val="0"/>
        </c:ser>
        <c:axId val="39589470"/>
        <c:axId val="20760911"/>
      </c:scatterChart>
      <c:valAx>
        <c:axId val="395894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Hydraulic Radius (ft)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60911"/>
        <c:crosses val="autoZero"/>
        <c:crossBetween val="midCat"/>
        <c:dispUnits/>
      </c:valAx>
      <c:valAx>
        <c:axId val="20760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Discharge (cfs)</a:t>
                </a:r>
              </a:p>
            </c:rich>
          </c:tx>
          <c:layout>
            <c:manualLayout>
              <c:xMode val="factor"/>
              <c:yMode val="factor"/>
              <c:x val="-0.01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8947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76200</xdr:colOff>
      <xdr:row>3</xdr:row>
      <xdr:rowOff>57150</xdr:rowOff>
    </xdr:from>
    <xdr:to>
      <xdr:col>23</xdr:col>
      <xdr:colOff>381000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11172825" y="571500"/>
        <a:ext cx="53625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21</xdr:row>
      <xdr:rowOff>104775</xdr:rowOff>
    </xdr:from>
    <xdr:to>
      <xdr:col>23</xdr:col>
      <xdr:colOff>323850</xdr:colOff>
      <xdr:row>38</xdr:row>
      <xdr:rowOff>114300</xdr:rowOff>
    </xdr:to>
    <xdr:graphicFrame>
      <xdr:nvGraphicFramePr>
        <xdr:cNvPr id="2" name="Chart 2"/>
        <xdr:cNvGraphicFramePr/>
      </xdr:nvGraphicFramePr>
      <xdr:xfrm>
        <a:off x="11115675" y="4048125"/>
        <a:ext cx="536257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8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1" customWidth="1"/>
  </cols>
  <sheetData>
    <row r="2" ht="15">
      <c r="B2" s="1" t="s">
        <v>0</v>
      </c>
    </row>
    <row r="4" ht="15">
      <c r="B4" s="1" t="s">
        <v>1</v>
      </c>
    </row>
    <row r="6" ht="15">
      <c r="B6" s="1" t="s">
        <v>2</v>
      </c>
    </row>
    <row r="8" ht="15">
      <c r="B8" s="1" t="s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J9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2" customWidth="1"/>
    <col min="2" max="2" width="24.7109375" style="2" customWidth="1"/>
    <col min="3" max="3" width="12.7109375" style="2" customWidth="1"/>
    <col min="4" max="4" width="2.7109375" style="2" customWidth="1"/>
    <col min="5" max="6" width="15.7109375" style="2" customWidth="1"/>
    <col min="7" max="7" width="2.7109375" style="2" customWidth="1"/>
    <col min="8" max="9" width="12.7109375" style="2" customWidth="1"/>
    <col min="10" max="16384" width="9.140625" style="2" customWidth="1"/>
  </cols>
  <sheetData>
    <row r="2" spans="2:8" ht="15">
      <c r="B2" s="2" t="s">
        <v>4</v>
      </c>
      <c r="C2" s="2">
        <v>0.025</v>
      </c>
      <c r="E2" s="3" t="s">
        <v>16</v>
      </c>
      <c r="H2" s="3" t="s">
        <v>20</v>
      </c>
    </row>
    <row r="3" spans="6:9" ht="15">
      <c r="F3" s="2" t="s">
        <v>18</v>
      </c>
      <c r="H3" s="2" t="s">
        <v>21</v>
      </c>
      <c r="I3" s="2" t="s">
        <v>22</v>
      </c>
    </row>
    <row r="4" spans="2:9" ht="15">
      <c r="B4" s="2" t="s">
        <v>5</v>
      </c>
      <c r="C4" s="2" t="s">
        <v>6</v>
      </c>
      <c r="E4" s="2" t="s">
        <v>17</v>
      </c>
      <c r="F4" s="2" t="s">
        <v>19</v>
      </c>
      <c r="H4" s="2">
        <v>0.05</v>
      </c>
      <c r="I4" s="2">
        <v>0</v>
      </c>
    </row>
    <row r="5" spans="5:9" ht="15">
      <c r="E5" s="5">
        <v>0.339804</v>
      </c>
      <c r="F5" s="5">
        <v>100</v>
      </c>
      <c r="H5" s="2">
        <v>1</v>
      </c>
      <c r="I5" s="2">
        <v>1.89</v>
      </c>
    </row>
    <row r="6" spans="2:9" ht="15">
      <c r="B6" s="2" t="s">
        <v>14</v>
      </c>
      <c r="E6" s="5">
        <v>0.8755366353492736</v>
      </c>
      <c r="F6" s="5">
        <v>90</v>
      </c>
      <c r="H6" s="2">
        <v>2</v>
      </c>
      <c r="I6" s="2">
        <v>1.89</v>
      </c>
    </row>
    <row r="7" spans="2:9" ht="15">
      <c r="B7" s="2" t="s">
        <v>15</v>
      </c>
      <c r="E7" s="5">
        <v>1.101531343208313</v>
      </c>
      <c r="F7" s="5">
        <v>80</v>
      </c>
      <c r="H7" s="2">
        <v>4</v>
      </c>
      <c r="I7" s="2">
        <v>2.83</v>
      </c>
    </row>
    <row r="8" spans="5:9" ht="15">
      <c r="E8" s="5">
        <v>1.359216</v>
      </c>
      <c r="F8" s="5">
        <v>70</v>
      </c>
      <c r="H8" s="2">
        <v>8</v>
      </c>
      <c r="I8" s="2">
        <v>3.77</v>
      </c>
    </row>
    <row r="9" spans="2:9" ht="15">
      <c r="B9" s="2" t="s">
        <v>7</v>
      </c>
      <c r="C9" s="4">
        <v>12.1</v>
      </c>
      <c r="E9" s="5">
        <v>1.897239</v>
      </c>
      <c r="F9" s="5">
        <v>60</v>
      </c>
      <c r="H9" s="2">
        <v>16</v>
      </c>
      <c r="I9" s="2">
        <v>12.26</v>
      </c>
    </row>
    <row r="10" spans="2:9" ht="15">
      <c r="B10" s="2" t="s">
        <v>8</v>
      </c>
      <c r="C10" s="2">
        <v>0.145</v>
      </c>
      <c r="E10" s="5">
        <v>3.058236</v>
      </c>
      <c r="F10" s="5">
        <v>50</v>
      </c>
      <c r="H10" s="2">
        <v>32</v>
      </c>
      <c r="I10" s="2">
        <v>25.47</v>
      </c>
    </row>
    <row r="11" spans="2:9" ht="15">
      <c r="B11" s="2" t="s">
        <v>9</v>
      </c>
      <c r="C11" s="4">
        <v>31.4</v>
      </c>
      <c r="E11" s="5">
        <v>4.243385755627436</v>
      </c>
      <c r="F11" s="5">
        <v>45</v>
      </c>
      <c r="H11" s="2">
        <v>64</v>
      </c>
      <c r="I11" s="2">
        <v>39.62</v>
      </c>
    </row>
    <row r="12" spans="2:9" ht="15">
      <c r="B12" s="2" t="s">
        <v>10</v>
      </c>
      <c r="C12" s="2">
        <v>0.16</v>
      </c>
      <c r="E12" s="5">
        <v>5.635083</v>
      </c>
      <c r="F12" s="5">
        <v>40</v>
      </c>
      <c r="H12" s="2">
        <v>128</v>
      </c>
      <c r="I12" s="2">
        <v>48.11</v>
      </c>
    </row>
    <row r="13" spans="5:9" ht="15">
      <c r="E13" s="5">
        <v>7.277469</v>
      </c>
      <c r="F13" s="5">
        <v>35</v>
      </c>
      <c r="H13" s="2">
        <v>256</v>
      </c>
      <c r="I13" s="2">
        <v>62.26</v>
      </c>
    </row>
    <row r="14" spans="2:9" ht="15">
      <c r="B14" s="2" t="s">
        <v>11</v>
      </c>
      <c r="E14" s="5">
        <v>9.449757429656982</v>
      </c>
      <c r="F14" s="5">
        <v>30</v>
      </c>
      <c r="H14" s="2">
        <v>512</v>
      </c>
      <c r="I14" s="2">
        <v>76.42</v>
      </c>
    </row>
    <row r="15" spans="2:9" ht="15">
      <c r="B15" s="2" t="s">
        <v>12</v>
      </c>
      <c r="C15" s="2" t="s">
        <v>13</v>
      </c>
      <c r="E15" s="5">
        <v>11.47254941720581</v>
      </c>
      <c r="F15" s="5">
        <v>25</v>
      </c>
      <c r="H15" s="2">
        <v>1064</v>
      </c>
      <c r="I15" s="2">
        <v>100</v>
      </c>
    </row>
    <row r="16" spans="2:6" ht="15">
      <c r="B16" s="2">
        <v>0</v>
      </c>
      <c r="C16" s="2">
        <v>31.540703999999998</v>
      </c>
      <c r="E16" s="5">
        <v>14.045231999999999</v>
      </c>
      <c r="F16" s="5">
        <v>20</v>
      </c>
    </row>
    <row r="17" spans="2:6" ht="15">
      <c r="B17" s="2">
        <v>0.9144000000000001</v>
      </c>
      <c r="C17" s="2">
        <v>31.19628</v>
      </c>
      <c r="E17" s="5">
        <v>17.171220708764647</v>
      </c>
      <c r="F17" s="5">
        <v>15</v>
      </c>
    </row>
    <row r="18" spans="2:8" ht="15">
      <c r="B18" s="2">
        <v>1.524</v>
      </c>
      <c r="C18" s="2">
        <v>31.376112</v>
      </c>
      <c r="E18" s="5">
        <v>22.190325653137204</v>
      </c>
      <c r="F18" s="5">
        <v>10</v>
      </c>
      <c r="H18" s="3" t="s">
        <v>23</v>
      </c>
    </row>
    <row r="19" spans="2:10" ht="15">
      <c r="B19" s="2">
        <v>1.8288000000000002</v>
      </c>
      <c r="C19" s="2">
        <v>31.19628</v>
      </c>
      <c r="E19" s="5">
        <v>23.56284227800781</v>
      </c>
      <c r="F19" s="5">
        <v>9</v>
      </c>
      <c r="H19" s="3" t="s">
        <v>24</v>
      </c>
      <c r="J19" s="2">
        <v>106.14533756166733</v>
      </c>
    </row>
    <row r="20" spans="2:10" ht="15">
      <c r="B20" s="2">
        <v>2.7432000000000003</v>
      </c>
      <c r="C20" s="2">
        <v>31.083503999999998</v>
      </c>
      <c r="E20" s="5">
        <v>25.11642987155273</v>
      </c>
      <c r="F20" s="5">
        <v>8</v>
      </c>
      <c r="H20" s="3" t="s">
        <v>25</v>
      </c>
      <c r="J20" s="2">
        <v>5.503029429094368</v>
      </c>
    </row>
    <row r="21" spans="2:10" ht="15">
      <c r="B21" s="2">
        <v>3.1394400000000005</v>
      </c>
      <c r="C21" s="2">
        <v>30.275784</v>
      </c>
      <c r="E21" s="5">
        <v>26.989215455200192</v>
      </c>
      <c r="F21" s="5">
        <v>7</v>
      </c>
      <c r="H21" s="3" t="s">
        <v>26</v>
      </c>
      <c r="J21" s="2">
        <v>13.299806338284604</v>
      </c>
    </row>
    <row r="22" spans="2:10" ht="15">
      <c r="B22" s="2">
        <v>3.44424</v>
      </c>
      <c r="C22" s="2">
        <v>30.537912000000002</v>
      </c>
      <c r="E22" s="5">
        <v>29.043430878486326</v>
      </c>
      <c r="F22" s="5">
        <v>6</v>
      </c>
      <c r="H22" s="3" t="s">
        <v>27</v>
      </c>
      <c r="J22" s="2">
        <v>19.465630136046286</v>
      </c>
    </row>
    <row r="23" spans="2:10" ht="15">
      <c r="B23" s="2">
        <v>4.05384</v>
      </c>
      <c r="C23" s="2">
        <v>30.355031999999998</v>
      </c>
      <c r="E23" s="5">
        <v>32.00312814301758</v>
      </c>
      <c r="F23" s="5">
        <v>5</v>
      </c>
      <c r="H23" s="3" t="s">
        <v>28</v>
      </c>
      <c r="J23" s="2">
        <v>31.217556545682346</v>
      </c>
    </row>
    <row r="24" spans="2:10" ht="15">
      <c r="B24" s="2">
        <v>4.572</v>
      </c>
      <c r="C24" s="2">
        <v>30.443424</v>
      </c>
      <c r="E24" s="5">
        <v>36.528929999999995</v>
      </c>
      <c r="F24" s="5">
        <v>4</v>
      </c>
      <c r="H24" s="3" t="s">
        <v>29</v>
      </c>
      <c r="J24" s="2">
        <v>140.39359740091206</v>
      </c>
    </row>
    <row r="25" spans="2:10" ht="15">
      <c r="B25" s="2">
        <v>5.15112</v>
      </c>
      <c r="C25" s="2">
        <v>30.257496</v>
      </c>
      <c r="E25" s="5">
        <v>43.85928556029785</v>
      </c>
      <c r="F25" s="5">
        <v>3</v>
      </c>
      <c r="H25" s="3" t="s">
        <v>30</v>
      </c>
      <c r="J25" s="2">
        <v>292.711036663528</v>
      </c>
    </row>
    <row r="26" spans="2:10" ht="15">
      <c r="B26" s="2">
        <v>6.06552</v>
      </c>
      <c r="C26" s="2">
        <v>30.12948</v>
      </c>
      <c r="E26" s="5">
        <v>53.136017443725585</v>
      </c>
      <c r="F26" s="5">
        <v>2</v>
      </c>
      <c r="H26" s="3" t="s">
        <v>31</v>
      </c>
      <c r="J26" s="2">
        <v>477.71289166684534</v>
      </c>
    </row>
    <row r="27" spans="2:10" ht="15">
      <c r="B27" s="2">
        <v>6.76656</v>
      </c>
      <c r="C27" s="2">
        <v>30.114240000000002</v>
      </c>
      <c r="E27" s="5">
        <v>73.73830313027344</v>
      </c>
      <c r="F27" s="5">
        <v>1</v>
      </c>
      <c r="H27" s="3" t="s">
        <v>32</v>
      </c>
      <c r="J27" s="2">
        <v>647.7884034019248</v>
      </c>
    </row>
    <row r="28" spans="2:10" ht="15">
      <c r="B28" s="2">
        <v>6.949440000000001</v>
      </c>
      <c r="C28" s="2">
        <v>30.614112000000002</v>
      </c>
      <c r="E28" s="5">
        <v>100.00330121701171</v>
      </c>
      <c r="F28" s="5">
        <v>0.5</v>
      </c>
      <c r="H28" s="3" t="s">
        <v>33</v>
      </c>
      <c r="J28" s="2">
        <v>780.2770640095558</v>
      </c>
    </row>
    <row r="29" spans="2:8" ht="15">
      <c r="B29" s="2">
        <v>7.7114400000000005</v>
      </c>
      <c r="C29" s="2">
        <v>30.333696</v>
      </c>
      <c r="E29" s="5">
        <v>211.07075927246612</v>
      </c>
      <c r="F29" s="5">
        <v>0.0999999999999943</v>
      </c>
      <c r="H29" s="3"/>
    </row>
    <row r="30" spans="2:10" ht="15">
      <c r="B30" s="2">
        <v>8.01624</v>
      </c>
      <c r="C30" s="2">
        <v>30.001464</v>
      </c>
      <c r="E30" s="5">
        <v>595</v>
      </c>
      <c r="F30" s="5">
        <v>0</v>
      </c>
      <c r="H30" s="3" t="s">
        <v>34</v>
      </c>
      <c r="J30" s="2">
        <v>0.105</v>
      </c>
    </row>
    <row r="31" spans="2:8" ht="15">
      <c r="B31" s="2">
        <v>8.5344</v>
      </c>
      <c r="C31" s="2">
        <v>29.998416000000002</v>
      </c>
      <c r="H31" s="3"/>
    </row>
    <row r="32" spans="2:8" ht="15">
      <c r="B32" s="2">
        <v>9.4488</v>
      </c>
      <c r="C32" s="2">
        <v>29.897831999999998</v>
      </c>
      <c r="H32" s="3"/>
    </row>
    <row r="33" spans="2:3" ht="15">
      <c r="B33" s="2">
        <v>9.784080000000001</v>
      </c>
      <c r="C33" s="2">
        <v>29.309568</v>
      </c>
    </row>
    <row r="34" spans="2:3" ht="15">
      <c r="B34" s="2">
        <v>10.698480000000002</v>
      </c>
      <c r="C34" s="2">
        <v>29.157168000000002</v>
      </c>
    </row>
    <row r="35" spans="2:3" ht="15">
      <c r="B35" s="2">
        <v>11.61288</v>
      </c>
      <c r="C35" s="2">
        <v>29.327856</v>
      </c>
    </row>
    <row r="36" spans="2:3" ht="15">
      <c r="B36" s="2">
        <v>12.0396</v>
      </c>
      <c r="C36" s="2">
        <v>28.843224</v>
      </c>
    </row>
    <row r="37" spans="2:3" ht="15">
      <c r="B37" s="2">
        <v>12.100560000000002</v>
      </c>
      <c r="C37" s="2">
        <v>28.803600000000003</v>
      </c>
    </row>
    <row r="38" spans="2:3" ht="15">
      <c r="B38" s="2">
        <v>12.192</v>
      </c>
      <c r="C38" s="2">
        <v>28.782263999999998</v>
      </c>
    </row>
    <row r="39" spans="2:3" ht="15">
      <c r="B39" s="2">
        <v>12.3444</v>
      </c>
      <c r="C39" s="2">
        <v>28.843224</v>
      </c>
    </row>
    <row r="40" spans="2:3" ht="15">
      <c r="B40" s="2">
        <v>12.4968</v>
      </c>
      <c r="C40" s="2">
        <v>28.919424</v>
      </c>
    </row>
    <row r="41" spans="2:3" ht="15">
      <c r="B41" s="2">
        <v>12.557760000000002</v>
      </c>
      <c r="C41" s="2">
        <v>28.843224</v>
      </c>
    </row>
    <row r="42" spans="2:3" ht="15">
      <c r="B42" s="2">
        <v>12.6492</v>
      </c>
      <c r="C42" s="2">
        <v>28.538424</v>
      </c>
    </row>
    <row r="43" spans="2:3" ht="15">
      <c r="B43" s="2">
        <v>12.8016</v>
      </c>
      <c r="C43" s="2">
        <v>28.468042909090908</v>
      </c>
    </row>
    <row r="44" spans="2:3" ht="15">
      <c r="B44" s="2">
        <v>13.1064</v>
      </c>
      <c r="C44" s="2">
        <v>28.428141818181818</v>
      </c>
    </row>
    <row r="45" spans="2:3" ht="15">
      <c r="B45" s="2">
        <v>13.563600000000001</v>
      </c>
      <c r="C45" s="2">
        <v>28.357760727272726</v>
      </c>
    </row>
    <row r="46" spans="2:3" ht="15">
      <c r="B46" s="2">
        <v>14.020800000000001</v>
      </c>
      <c r="C46" s="2">
        <v>28.277958545454545</v>
      </c>
    </row>
    <row r="47" spans="2:3" ht="15">
      <c r="B47" s="2">
        <v>14.630400000000002</v>
      </c>
      <c r="C47" s="2">
        <v>28.289596363636363</v>
      </c>
    </row>
    <row r="48" spans="2:3" ht="15">
      <c r="B48" s="2">
        <v>15.0876</v>
      </c>
      <c r="C48" s="2">
        <v>28.34113527272727</v>
      </c>
    </row>
    <row r="49" spans="2:3" ht="15">
      <c r="B49" s="2">
        <v>15.5448</v>
      </c>
      <c r="C49" s="2">
        <v>28.47469309090909</v>
      </c>
    </row>
    <row r="50" spans="2:3" ht="15">
      <c r="B50" s="2">
        <v>16.002000000000002</v>
      </c>
      <c r="C50" s="2">
        <v>28.221431999999997</v>
      </c>
    </row>
    <row r="51" spans="2:3" ht="15">
      <c r="B51" s="2">
        <v>16.4592</v>
      </c>
      <c r="C51" s="2">
        <v>28.123896</v>
      </c>
    </row>
    <row r="52" spans="2:3" ht="15">
      <c r="B52" s="2">
        <v>16.9164</v>
      </c>
      <c r="C52" s="2">
        <v>28.059887999999997</v>
      </c>
    </row>
    <row r="53" spans="2:3" ht="15">
      <c r="B53" s="2">
        <v>17.3736</v>
      </c>
      <c r="C53" s="2">
        <v>28.114752</v>
      </c>
    </row>
    <row r="54" spans="2:3" ht="15">
      <c r="B54" s="2">
        <v>17.6784</v>
      </c>
      <c r="C54" s="2">
        <v>28.111704</v>
      </c>
    </row>
    <row r="55" spans="2:3" ht="15">
      <c r="B55" s="2">
        <v>17.9832</v>
      </c>
      <c r="C55" s="2">
        <v>28.200096</v>
      </c>
    </row>
    <row r="56" spans="2:3" ht="15">
      <c r="B56" s="2">
        <v>18.4404</v>
      </c>
      <c r="C56" s="2">
        <v>28.044648</v>
      </c>
    </row>
    <row r="57" spans="2:3" ht="15">
      <c r="B57" s="2">
        <v>18.8976</v>
      </c>
      <c r="C57" s="2">
        <v>28.099512</v>
      </c>
    </row>
    <row r="58" spans="2:3" ht="15">
      <c r="B58" s="2">
        <v>19.3548</v>
      </c>
      <c r="C58" s="2">
        <v>28.218384</v>
      </c>
    </row>
    <row r="59" spans="2:3" ht="15">
      <c r="B59" s="2">
        <v>19.720560000000003</v>
      </c>
      <c r="C59" s="2">
        <v>28.17800451282051</v>
      </c>
    </row>
    <row r="60" spans="2:3" ht="15">
      <c r="B60" s="2">
        <v>20.1168</v>
      </c>
      <c r="C60" s="2">
        <v>28.036285538461538</v>
      </c>
    </row>
    <row r="61" spans="2:3" ht="15">
      <c r="B61" s="2">
        <v>20.4216</v>
      </c>
      <c r="C61" s="2">
        <v>28.544546051282047</v>
      </c>
    </row>
    <row r="62" spans="2:3" ht="15">
      <c r="B62" s="2">
        <v>20.7264</v>
      </c>
      <c r="C62" s="2">
        <v>28.351766564102565</v>
      </c>
    </row>
    <row r="63" spans="2:3" ht="15">
      <c r="B63" s="2">
        <v>21.031200000000002</v>
      </c>
      <c r="C63" s="2">
        <v>28.46378707692308</v>
      </c>
    </row>
    <row r="64" spans="2:3" ht="15">
      <c r="B64" s="2">
        <v>21.640800000000002</v>
      </c>
      <c r="C64" s="2">
        <v>28.3525481025641</v>
      </c>
    </row>
    <row r="65" spans="2:3" ht="15">
      <c r="B65" s="2">
        <v>22.250400000000003</v>
      </c>
      <c r="C65" s="2">
        <v>28.30226912820513</v>
      </c>
    </row>
    <row r="66" spans="2:3" ht="15">
      <c r="B66" s="2">
        <v>22.86</v>
      </c>
      <c r="C66" s="2">
        <v>28.590955617391305</v>
      </c>
    </row>
    <row r="67" spans="2:3" ht="15">
      <c r="B67" s="2">
        <v>23.0886</v>
      </c>
      <c r="C67" s="2">
        <v>28.745688</v>
      </c>
    </row>
    <row r="68" spans="2:3" ht="15">
      <c r="B68" s="2">
        <v>23.622</v>
      </c>
      <c r="C68" s="2">
        <v>28.5957264</v>
      </c>
    </row>
    <row r="69" spans="2:3" ht="15">
      <c r="B69" s="2">
        <v>24.0792</v>
      </c>
      <c r="C69" s="2">
        <v>28.204257182608696</v>
      </c>
    </row>
    <row r="70" spans="2:3" ht="15">
      <c r="B70" s="2">
        <v>24.5364</v>
      </c>
      <c r="C70" s="2">
        <v>28.298082573913046</v>
      </c>
    </row>
    <row r="71" spans="2:3" ht="15">
      <c r="B71" s="2">
        <v>24.9936</v>
      </c>
      <c r="C71" s="2">
        <v>28.27237335652174</v>
      </c>
    </row>
    <row r="72" spans="2:3" ht="15">
      <c r="B72" s="2">
        <v>25.4508</v>
      </c>
      <c r="C72" s="2">
        <v>28.36619874782609</v>
      </c>
    </row>
    <row r="73" spans="2:3" ht="15">
      <c r="B73" s="2">
        <v>25.908</v>
      </c>
      <c r="C73" s="2">
        <v>28.02044953043478</v>
      </c>
    </row>
    <row r="74" spans="2:3" ht="15">
      <c r="B74" s="2">
        <v>26.3652</v>
      </c>
      <c r="C74" s="2">
        <v>27.947112</v>
      </c>
    </row>
    <row r="75" spans="2:3" ht="15">
      <c r="B75" s="2">
        <v>26.822400000000002</v>
      </c>
      <c r="C75" s="2">
        <v>28.45341555963303</v>
      </c>
    </row>
    <row r="76" spans="2:3" ht="15">
      <c r="B76" s="2">
        <v>27.279600000000002</v>
      </c>
      <c r="C76" s="2">
        <v>28.40280198165138</v>
      </c>
    </row>
    <row r="77" spans="2:3" ht="15">
      <c r="B77" s="2">
        <v>27.736800000000002</v>
      </c>
      <c r="C77" s="2">
        <v>28.286334825688073</v>
      </c>
    </row>
    <row r="78" spans="2:3" ht="15">
      <c r="B78" s="2">
        <v>28.102560000000004</v>
      </c>
      <c r="C78" s="2">
        <v>27.961401247706423</v>
      </c>
    </row>
    <row r="79" spans="2:3" ht="15">
      <c r="B79" s="2">
        <v>28.55976</v>
      </c>
      <c r="C79" s="2">
        <v>28.108907669724772</v>
      </c>
    </row>
    <row r="80" spans="2:3" ht="15">
      <c r="B80" s="2">
        <v>28.86456</v>
      </c>
      <c r="C80" s="2">
        <v>28.637414091743118</v>
      </c>
    </row>
    <row r="81" spans="2:3" ht="15">
      <c r="B81" s="2">
        <v>29.260800000000003</v>
      </c>
      <c r="C81" s="2">
        <v>28.490466935779818</v>
      </c>
    </row>
    <row r="82" spans="2:3" ht="15">
      <c r="B82" s="2">
        <v>29.5656</v>
      </c>
      <c r="C82" s="2">
        <v>28.538424</v>
      </c>
    </row>
    <row r="83" spans="2:3" ht="15">
      <c r="B83" s="2">
        <v>29.718</v>
      </c>
      <c r="C83" s="2">
        <v>28.578048</v>
      </c>
    </row>
    <row r="84" spans="2:3" ht="15">
      <c r="B84" s="2">
        <v>30.1752</v>
      </c>
      <c r="C84" s="2">
        <v>28.578048</v>
      </c>
    </row>
    <row r="85" spans="2:3" ht="15">
      <c r="B85" s="2">
        <v>30.6324</v>
      </c>
      <c r="C85" s="2">
        <v>28.684727999999996</v>
      </c>
    </row>
    <row r="86" spans="2:3" ht="15">
      <c r="B86" s="2">
        <v>31.18104</v>
      </c>
      <c r="C86" s="2">
        <v>28.730448</v>
      </c>
    </row>
    <row r="87" spans="2:3" ht="15">
      <c r="B87" s="2">
        <v>31.3944</v>
      </c>
      <c r="C87" s="2">
        <v>28.803600000000003</v>
      </c>
    </row>
    <row r="88" spans="2:3" ht="15">
      <c r="B88" s="2">
        <v>31.79064</v>
      </c>
      <c r="C88" s="2">
        <v>28.891992</v>
      </c>
    </row>
    <row r="89" spans="2:3" ht="15">
      <c r="B89" s="2">
        <v>32.73552</v>
      </c>
      <c r="C89" s="2">
        <v>28.745687999999998</v>
      </c>
    </row>
    <row r="90" spans="2:3" ht="15">
      <c r="B90" s="2">
        <v>33.13176</v>
      </c>
      <c r="C90" s="2">
        <v>29.358335999999998</v>
      </c>
    </row>
    <row r="91" spans="2:3" ht="15">
      <c r="B91" s="2">
        <v>33.9852</v>
      </c>
      <c r="C91" s="2">
        <v>29.617416000000002</v>
      </c>
    </row>
    <row r="92" spans="2:3" ht="15">
      <c r="B92" s="2">
        <v>34.1376</v>
      </c>
      <c r="C92" s="2">
        <v>29.660088000000002</v>
      </c>
    </row>
    <row r="93" spans="2:3" ht="15">
      <c r="B93" s="2">
        <v>34.445448000000006</v>
      </c>
      <c r="C93" s="2">
        <v>31.071312000000002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W32"/>
  <sheetViews>
    <sheetView zoomScalePageLayoutView="0" workbookViewId="0" topLeftCell="A1">
      <selection activeCell="L7" sqref="L7:L32"/>
    </sheetView>
  </sheetViews>
  <sheetFormatPr defaultColWidth="9.140625" defaultRowHeight="15"/>
  <cols>
    <col min="1" max="1" width="2.7109375" style="2" customWidth="1"/>
    <col min="2" max="4" width="10.7109375" style="2" customWidth="1"/>
    <col min="5" max="6" width="9.140625" style="2" customWidth="1"/>
    <col min="7" max="7" width="2.7109375" style="2" customWidth="1"/>
    <col min="8" max="8" width="10.7109375" style="2" customWidth="1"/>
    <col min="9" max="10" width="15.7109375" style="2" customWidth="1"/>
    <col min="11" max="11" width="10.7109375" style="2" customWidth="1"/>
    <col min="12" max="16384" width="9.140625" style="2" customWidth="1"/>
  </cols>
  <sheetData>
    <row r="2" spans="2:6" ht="15">
      <c r="B2" s="3" t="s">
        <v>35</v>
      </c>
      <c r="F2" s="2">
        <v>151.9149064619854</v>
      </c>
    </row>
    <row r="4" ht="15">
      <c r="H4" s="3" t="s">
        <v>36</v>
      </c>
    </row>
    <row r="5" spans="2:13" ht="15">
      <c r="B5" s="3" t="s">
        <v>59</v>
      </c>
      <c r="H5" s="2" t="s">
        <v>37</v>
      </c>
      <c r="I5" s="2" t="s">
        <v>39</v>
      </c>
      <c r="J5" s="2" t="s">
        <v>41</v>
      </c>
      <c r="K5" s="2" t="s">
        <v>43</v>
      </c>
      <c r="L5" s="2" t="s">
        <v>44</v>
      </c>
      <c r="M5" s="3" t="s">
        <v>47</v>
      </c>
    </row>
    <row r="6" spans="2:23" ht="15">
      <c r="B6" s="2" t="s">
        <v>21</v>
      </c>
      <c r="C6" s="2" t="s">
        <v>22</v>
      </c>
      <c r="H6" s="2" t="s">
        <v>38</v>
      </c>
      <c r="I6" s="2" t="s">
        <v>40</v>
      </c>
      <c r="J6" s="2" t="s">
        <v>42</v>
      </c>
      <c r="K6" s="2" t="s">
        <v>46</v>
      </c>
      <c r="L6" s="2" t="s">
        <v>45</v>
      </c>
      <c r="M6" s="2" t="s">
        <v>48</v>
      </c>
      <c r="N6" s="2" t="s">
        <v>49</v>
      </c>
      <c r="O6" s="2" t="s">
        <v>50</v>
      </c>
      <c r="P6" s="2" t="s">
        <v>51</v>
      </c>
      <c r="Q6" s="2" t="s">
        <v>52</v>
      </c>
      <c r="R6" s="2" t="s">
        <v>53</v>
      </c>
      <c r="S6" s="2" t="s">
        <v>54</v>
      </c>
      <c r="T6" s="2" t="s">
        <v>55</v>
      </c>
      <c r="U6" s="2" t="s">
        <v>56</v>
      </c>
      <c r="V6" s="2" t="s">
        <v>57</v>
      </c>
      <c r="W6" s="2" t="s">
        <v>58</v>
      </c>
    </row>
    <row r="7" spans="2:23" ht="15">
      <c r="B7" s="2">
        <v>0.05</v>
      </c>
      <c r="C7" s="2">
        <v>0</v>
      </c>
      <c r="H7" s="2">
        <v>0.339804</v>
      </c>
      <c r="I7" s="2">
        <v>2.1183302980724857E-07</v>
      </c>
      <c r="J7" s="2">
        <v>0.11258200920874832</v>
      </c>
      <c r="K7" s="2">
        <v>0.30817701589107493</v>
      </c>
      <c r="L7" s="2">
        <v>0.11997132112667919</v>
      </c>
      <c r="M7" s="2">
        <v>1.447502898476123E-07</v>
      </c>
      <c r="N7" s="2">
        <v>0</v>
      </c>
      <c r="O7" s="2">
        <v>7.53048588894286E-09</v>
      </c>
      <c r="P7" s="2">
        <v>4.177211285911126E-09</v>
      </c>
      <c r="Q7" s="2">
        <v>2.1270071073734358E-08</v>
      </c>
      <c r="R7" s="2">
        <v>1.8965282823296006E-08</v>
      </c>
      <c r="S7" s="2">
        <v>1.1268944777649458E-08</v>
      </c>
      <c r="T7" s="2">
        <v>2.989880612705715E-09</v>
      </c>
      <c r="U7" s="2">
        <v>8.628768902194233E-10</v>
      </c>
      <c r="V7" s="2">
        <v>1.760128531912807E-11</v>
      </c>
      <c r="W7" s="2">
        <v>3.8532185824903087E-13</v>
      </c>
    </row>
    <row r="8" spans="2:23" ht="15">
      <c r="B8" s="2">
        <v>1</v>
      </c>
      <c r="C8" s="2">
        <v>6</v>
      </c>
      <c r="H8" s="2">
        <v>0.8755366353492736</v>
      </c>
      <c r="I8" s="2">
        <v>3.9991663958573735E-06</v>
      </c>
      <c r="J8" s="2">
        <v>0.14771022939983708</v>
      </c>
      <c r="K8" s="2">
        <v>0.4274059668502804</v>
      </c>
      <c r="L8" s="2">
        <v>0.1574051794737935</v>
      </c>
      <c r="M8" s="2">
        <v>2.732720650202291E-06</v>
      </c>
      <c r="N8" s="2">
        <v>0</v>
      </c>
      <c r="O8" s="2">
        <v>1.4216699888087016E-07</v>
      </c>
      <c r="P8" s="2">
        <v>7.886099263279434E-08</v>
      </c>
      <c r="Q8" s="2">
        <v>4.015547223819471E-07</v>
      </c>
      <c r="R8" s="2">
        <v>3.5804294459589094E-07</v>
      </c>
      <c r="S8" s="2">
        <v>2.127448458465377E-07</v>
      </c>
      <c r="T8" s="2">
        <v>5.644554149481838E-08</v>
      </c>
      <c r="U8" s="2">
        <v>1.6290133159438717E-08</v>
      </c>
      <c r="V8" s="2">
        <v>3.322922248537185E-10</v>
      </c>
      <c r="W8" s="2">
        <v>7.274437931143218E-12</v>
      </c>
    </row>
    <row r="9" spans="2:23" ht="15">
      <c r="B9" s="2">
        <v>2</v>
      </c>
      <c r="C9" s="2">
        <v>6</v>
      </c>
      <c r="H9" s="2">
        <v>1.101531343208313</v>
      </c>
      <c r="I9" s="2">
        <v>9.282836487213403E-06</v>
      </c>
      <c r="J9" s="2">
        <v>0.16057747720153834</v>
      </c>
      <c r="K9" s="2">
        <v>0.4576922512035366</v>
      </c>
      <c r="L9" s="2">
        <v>0.1711169681413074</v>
      </c>
      <c r="M9" s="2">
        <v>6.343171663808927E-06</v>
      </c>
      <c r="N9" s="2">
        <v>0</v>
      </c>
      <c r="O9" s="2">
        <v>3.299970228435664E-07</v>
      </c>
      <c r="P9" s="2">
        <v>1.8305157309480425E-07</v>
      </c>
      <c r="Q9" s="2">
        <v>9.320859548133001E-07</v>
      </c>
      <c r="R9" s="2">
        <v>8.310867268556133E-07</v>
      </c>
      <c r="S9" s="2">
        <v>4.938218173508733E-07</v>
      </c>
      <c r="T9" s="2">
        <v>1.310209879417343E-07</v>
      </c>
      <c r="U9" s="2">
        <v>3.781254079116233E-08</v>
      </c>
      <c r="V9" s="2">
        <v>7.713143400296332E-10</v>
      </c>
      <c r="W9" s="2">
        <v>1.6885373392098733E-11</v>
      </c>
    </row>
    <row r="10" spans="2:23" ht="15">
      <c r="B10" s="2">
        <v>4</v>
      </c>
      <c r="C10" s="2">
        <v>8</v>
      </c>
      <c r="H10" s="2">
        <v>1.359216</v>
      </c>
      <c r="I10" s="2">
        <v>2.089563973285307E-05</v>
      </c>
      <c r="J10" s="2">
        <v>0.1742959095847001</v>
      </c>
      <c r="K10" s="2">
        <v>0.48883445787620516</v>
      </c>
      <c r="L10" s="2">
        <v>0.18573580882786214</v>
      </c>
      <c r="M10" s="2">
        <v>1.4278462195597914E-05</v>
      </c>
      <c r="N10" s="2">
        <v>0</v>
      </c>
      <c r="O10" s="2">
        <v>7.428224025869055E-07</v>
      </c>
      <c r="P10" s="2">
        <v>4.120485941112664E-07</v>
      </c>
      <c r="Q10" s="2">
        <v>2.0981229539762927E-06</v>
      </c>
      <c r="R10" s="2">
        <v>1.8707739660234016E-06</v>
      </c>
      <c r="S10" s="2">
        <v>1.1115915702921296E-06</v>
      </c>
      <c r="T10" s="2">
        <v>2.9492788817772384E-07</v>
      </c>
      <c r="U10" s="2">
        <v>8.511592667222813E-08</v>
      </c>
      <c r="V10" s="2">
        <v>1.7362264855405971E-09</v>
      </c>
      <c r="W10" s="2">
        <v>3.800892966734935E-11</v>
      </c>
    </row>
    <row r="11" spans="2:23" ht="15">
      <c r="B11" s="2">
        <v>8</v>
      </c>
      <c r="C11" s="2">
        <v>10</v>
      </c>
      <c r="H11" s="2">
        <v>1.897239</v>
      </c>
      <c r="I11" s="2">
        <v>8.811996568637208E-05</v>
      </c>
      <c r="J11" s="2">
        <v>0.2026594829170935</v>
      </c>
      <c r="K11" s="2">
        <v>0.5398980637578963</v>
      </c>
      <c r="L11" s="2">
        <v>0.21596102321581304</v>
      </c>
      <c r="M11" s="2">
        <v>6.021436121680557E-05</v>
      </c>
      <c r="N11" s="2">
        <v>0</v>
      </c>
      <c r="O11" s="2">
        <v>3.132590600904712E-06</v>
      </c>
      <c r="P11" s="2">
        <v>1.7376691232436844E-06</v>
      </c>
      <c r="Q11" s="2">
        <v>8.848091040710922E-06</v>
      </c>
      <c r="R11" s="2">
        <v>7.889327141956406E-06</v>
      </c>
      <c r="S11" s="2">
        <v>4.6877440597042925E-06</v>
      </c>
      <c r="T11" s="2">
        <v>1.2437539945385866E-06</v>
      </c>
      <c r="U11" s="2">
        <v>3.5894629853940364E-07</v>
      </c>
      <c r="V11" s="2">
        <v>7.321920758858626E-09</v>
      </c>
      <c r="W11" s="2">
        <v>1.602892096572933E-10</v>
      </c>
    </row>
    <row r="12" spans="2:23" ht="15">
      <c r="B12" s="2">
        <v>16</v>
      </c>
      <c r="C12" s="2">
        <v>26</v>
      </c>
      <c r="H12" s="2">
        <v>3.058236</v>
      </c>
      <c r="I12" s="2">
        <v>0.000735511003436114</v>
      </c>
      <c r="J12" s="2">
        <v>0.2536026533699809</v>
      </c>
      <c r="K12" s="2">
        <v>0.627617249811172</v>
      </c>
      <c r="L12" s="2">
        <v>0.27024784492532994</v>
      </c>
      <c r="M12" s="2">
        <v>0.0005025912674258629</v>
      </c>
      <c r="N12" s="2">
        <v>0</v>
      </c>
      <c r="O12" s="2">
        <v>2.614679702017055E-05</v>
      </c>
      <c r="P12" s="2">
        <v>1.4503804563720698E-05</v>
      </c>
      <c r="Q12" s="2">
        <v>7.385237010883037E-05</v>
      </c>
      <c r="R12" s="2">
        <v>6.584985454112048E-05</v>
      </c>
      <c r="S12" s="2">
        <v>3.912719790967885E-05</v>
      </c>
      <c r="T12" s="2">
        <v>1.038124267781263E-05</v>
      </c>
      <c r="U12" s="2">
        <v>2.99601741968478E-06</v>
      </c>
      <c r="V12" s="2">
        <v>6.111388313058179E-08</v>
      </c>
      <c r="W12" s="2">
        <v>1.3378861023915508E-09</v>
      </c>
    </row>
    <row r="13" spans="2:23" ht="15">
      <c r="B13" s="2">
        <v>32</v>
      </c>
      <c r="C13" s="2">
        <v>50</v>
      </c>
      <c r="H13" s="2">
        <v>4.243385755627436</v>
      </c>
      <c r="I13" s="2">
        <v>0.0033259692385853557</v>
      </c>
      <c r="J13" s="2">
        <v>0.2979342196120738</v>
      </c>
      <c r="K13" s="2">
        <v>0.6987127794055934</v>
      </c>
      <c r="L13" s="2">
        <v>0.31748911026655546</v>
      </c>
      <c r="M13" s="2">
        <v>0.0022727098401393803</v>
      </c>
      <c r="N13" s="2">
        <v>0</v>
      </c>
      <c r="O13" s="2">
        <v>0.0001182354066361375</v>
      </c>
      <c r="P13" s="2">
        <v>6.558597709079537E-05</v>
      </c>
      <c r="Q13" s="2">
        <v>0.0003339592610186229</v>
      </c>
      <c r="R13" s="2">
        <v>0.00029777201095008515</v>
      </c>
      <c r="S13" s="2">
        <v>0.00017693257617040737</v>
      </c>
      <c r="T13" s="2">
        <v>4.6943816806805015E-05</v>
      </c>
      <c r="U13" s="2">
        <v>1.3547943850717617E-05</v>
      </c>
      <c r="V13" s="2">
        <v>2.763560224024178E-07</v>
      </c>
      <c r="W13" s="2">
        <v>6.049900002171282E-09</v>
      </c>
    </row>
    <row r="14" spans="2:23" ht="15">
      <c r="B14" s="2">
        <v>64</v>
      </c>
      <c r="C14" s="2">
        <v>72</v>
      </c>
      <c r="H14" s="2">
        <v>5.635083</v>
      </c>
      <c r="I14" s="2">
        <v>0.01190298090433906</v>
      </c>
      <c r="J14" s="2">
        <v>0.34105905079491633</v>
      </c>
      <c r="K14" s="2">
        <v>0.7714199104843137</v>
      </c>
      <c r="L14" s="2">
        <v>0.3634444365814158</v>
      </c>
      <c r="M14" s="2">
        <v>0.008133575474615226</v>
      </c>
      <c r="N14" s="2">
        <v>0</v>
      </c>
      <c r="O14" s="2">
        <v>0.0004231409512390145</v>
      </c>
      <c r="P14" s="2">
        <v>0.00023471913806280445</v>
      </c>
      <c r="Q14" s="2">
        <v>0.0011951736235608114</v>
      </c>
      <c r="R14" s="2">
        <v>0.001065666669152071</v>
      </c>
      <c r="S14" s="2">
        <v>0.0006332064202757441</v>
      </c>
      <c r="T14" s="2">
        <v>0.00016800256254500263</v>
      </c>
      <c r="U14" s="2">
        <v>4.848539038705577E-05</v>
      </c>
      <c r="V14" s="2">
        <v>9.890231152150378E-07</v>
      </c>
      <c r="W14" s="2">
        <v>2.1651386117339647E-08</v>
      </c>
    </row>
    <row r="15" spans="2:23" ht="15">
      <c r="B15" s="2">
        <v>128</v>
      </c>
      <c r="C15" s="2">
        <v>83</v>
      </c>
      <c r="H15" s="2">
        <v>7.277469</v>
      </c>
      <c r="I15" s="2">
        <v>0.04148964502847542</v>
      </c>
      <c r="J15" s="2">
        <v>0.39051501934348903</v>
      </c>
      <c r="K15" s="2">
        <v>0.8425848391857143</v>
      </c>
      <c r="L15" s="2">
        <v>0.416146443998696</v>
      </c>
      <c r="M15" s="2">
        <v>0.02835081077304621</v>
      </c>
      <c r="N15" s="2">
        <v>0</v>
      </c>
      <c r="O15" s="2">
        <v>0.0014749219548456445</v>
      </c>
      <c r="P15" s="2">
        <v>0.0008181491508623248</v>
      </c>
      <c r="Q15" s="2">
        <v>0.0041659589129357</v>
      </c>
      <c r="R15" s="2">
        <v>0.003714542783621501</v>
      </c>
      <c r="S15" s="2">
        <v>0.002207137003590028</v>
      </c>
      <c r="T15" s="2">
        <v>0.0005855984093300073</v>
      </c>
      <c r="U15" s="2">
        <v>0.00016900318100087716</v>
      </c>
      <c r="V15" s="2">
        <v>3.4473900533832185E-06</v>
      </c>
      <c r="W15" s="2">
        <v>7.546918974350508E-08</v>
      </c>
    </row>
    <row r="16" spans="2:23" ht="15">
      <c r="B16" s="2">
        <v>256</v>
      </c>
      <c r="C16" s="2">
        <v>96</v>
      </c>
      <c r="H16" s="2">
        <v>9.449757429656982</v>
      </c>
      <c r="I16" s="2">
        <v>0.15755647836446113</v>
      </c>
      <c r="J16" s="2">
        <v>0.4521092034552392</v>
      </c>
      <c r="K16" s="2">
        <v>0.9230543888969414</v>
      </c>
      <c r="L16" s="2">
        <v>0.4817833578674561</v>
      </c>
      <c r="M16" s="2">
        <v>0.10766189735083706</v>
      </c>
      <c r="N16" s="2">
        <v>0</v>
      </c>
      <c r="O16" s="2">
        <v>0.005601000175065747</v>
      </c>
      <c r="P16" s="2">
        <v>0.0031069125536810796</v>
      </c>
      <c r="Q16" s="2">
        <v>0.015820183924993843</v>
      </c>
      <c r="R16" s="2">
        <v>0.014105936055125405</v>
      </c>
      <c r="S16" s="2">
        <v>0.008381578905166942</v>
      </c>
      <c r="T16" s="2">
        <v>0.0022238036273036876</v>
      </c>
      <c r="U16" s="2">
        <v>0.000641787752404597</v>
      </c>
      <c r="V16" s="2">
        <v>1.309142645079146E-05</v>
      </c>
      <c r="W16" s="2">
        <v>2.865934319959859E-07</v>
      </c>
    </row>
    <row r="17" spans="2:23" ht="15">
      <c r="B17" s="2">
        <v>512</v>
      </c>
      <c r="C17" s="2">
        <v>100</v>
      </c>
      <c r="H17" s="2">
        <v>11.47254941720581</v>
      </c>
      <c r="I17" s="2">
        <v>0.4315223648444184</v>
      </c>
      <c r="J17" s="2">
        <v>0.5052967101333536</v>
      </c>
      <c r="K17" s="2">
        <v>0.989214870883941</v>
      </c>
      <c r="L17" s="2">
        <v>0.5384618226457487</v>
      </c>
      <c r="M17" s="2">
        <v>0.2948689703574228</v>
      </c>
      <c r="N17" s="2">
        <v>0</v>
      </c>
      <c r="O17" s="2">
        <v>0.015340256815384291</v>
      </c>
      <c r="P17" s="2">
        <v>0.008509343864794605</v>
      </c>
      <c r="Q17" s="2">
        <v>0.04332899066070306</v>
      </c>
      <c r="R17" s="2">
        <v>0.03863393589422136</v>
      </c>
      <c r="S17" s="2">
        <v>0.0229558237644867</v>
      </c>
      <c r="T17" s="2">
        <v>0.006090647684977318</v>
      </c>
      <c r="U17" s="2">
        <v>0.001757755514217463</v>
      </c>
      <c r="V17" s="2">
        <v>3.585535396497262E-05</v>
      </c>
      <c r="W17" s="2">
        <v>7.849342458499732E-07</v>
      </c>
    </row>
    <row r="18" spans="2:23" ht="15">
      <c r="B18" s="2">
        <v>1064</v>
      </c>
      <c r="C18" s="2">
        <v>100</v>
      </c>
      <c r="H18" s="2">
        <v>14.045231999999999</v>
      </c>
      <c r="I18" s="2">
        <v>1.2602063242254007</v>
      </c>
      <c r="J18" s="2">
        <v>0.5691138616022993</v>
      </c>
      <c r="K18" s="2">
        <v>1.0651092202091208</v>
      </c>
      <c r="L18" s="2">
        <v>0.606467608171167</v>
      </c>
      <c r="M18" s="2">
        <v>0.8611274212779958</v>
      </c>
      <c r="N18" s="2">
        <v>0</v>
      </c>
      <c r="O18" s="2">
        <v>0.044799273986549974</v>
      </c>
      <c r="P18" s="2">
        <v>0.02485045927408433</v>
      </c>
      <c r="Q18" s="2">
        <v>0.126536820571532</v>
      </c>
      <c r="R18" s="2">
        <v>0.11282550873387526</v>
      </c>
      <c r="S18" s="2">
        <v>0.06703957116160125</v>
      </c>
      <c r="T18" s="2">
        <v>0.017786963913225064</v>
      </c>
      <c r="U18" s="2">
        <v>0.0051333019929513165</v>
      </c>
      <c r="V18" s="2">
        <v>0.00010471101269638692</v>
      </c>
      <c r="W18" s="2">
        <v>2.2923008893823424E-06</v>
      </c>
    </row>
    <row r="19" spans="8:23" ht="15">
      <c r="H19" s="2">
        <v>17.171220708764647</v>
      </c>
      <c r="I19" s="2">
        <v>3.666006579171558</v>
      </c>
      <c r="J19" s="2">
        <v>0.6408169203150539</v>
      </c>
      <c r="K19" s="2">
        <v>1.1494908232841483</v>
      </c>
      <c r="L19" s="2">
        <v>0.6828768918840088</v>
      </c>
      <c r="M19" s="2">
        <v>2.504900145922054</v>
      </c>
      <c r="N19" s="2">
        <v>0</v>
      </c>
      <c r="O19" s="2">
        <v>0.1303419570579146</v>
      </c>
      <c r="P19" s="2">
        <v>0.07230156222050865</v>
      </c>
      <c r="Q19" s="2">
        <v>0.36815455621292803</v>
      </c>
      <c r="R19" s="2">
        <v>0.3282619628800968</v>
      </c>
      <c r="S19" s="2">
        <v>0.1950493418297329</v>
      </c>
      <c r="T19" s="2">
        <v>0.05175056379851836</v>
      </c>
      <c r="U19" s="2">
        <v>0.014935166764788352</v>
      </c>
      <c r="V19" s="2">
        <v>0.0003046531138978013</v>
      </c>
      <c r="W19" s="2">
        <v>6.669371119214929E-06</v>
      </c>
    </row>
    <row r="20" spans="8:23" ht="15">
      <c r="H20" s="2">
        <v>22.190325653137204</v>
      </c>
      <c r="I20" s="2">
        <v>12.75228747517333</v>
      </c>
      <c r="J20" s="2">
        <v>0.7454764337756455</v>
      </c>
      <c r="K20" s="2">
        <v>1.2726562458114614</v>
      </c>
      <c r="L20" s="2">
        <v>0.7944057248351173</v>
      </c>
      <c r="M20" s="2">
        <v>8.221522153505958</v>
      </c>
      <c r="N20" s="2">
        <v>0</v>
      </c>
      <c r="O20" s="2">
        <v>0.508608687442659</v>
      </c>
      <c r="P20" s="2">
        <v>0.28212866747648424</v>
      </c>
      <c r="Q20" s="2">
        <v>1.4365796696476854</v>
      </c>
      <c r="R20" s="2">
        <v>1.280914372059129</v>
      </c>
      <c r="S20" s="2">
        <v>0.7611040372095677</v>
      </c>
      <c r="T20" s="2">
        <v>0.20193640575986535</v>
      </c>
      <c r="U20" s="2">
        <v>0.05827866741022638</v>
      </c>
      <c r="V20" s="2">
        <v>0.0011887900403093619</v>
      </c>
      <c r="W20" s="2">
        <v>2.6024621446374856E-05</v>
      </c>
    </row>
    <row r="21" spans="2:23" ht="15">
      <c r="B21" s="3" t="s">
        <v>23</v>
      </c>
      <c r="H21" s="2">
        <v>23.56284227800781</v>
      </c>
      <c r="I21" s="2">
        <v>16.696902180778416</v>
      </c>
      <c r="J21" s="2">
        <v>0.7722758041617523</v>
      </c>
      <c r="K21" s="2">
        <v>1.3041942844276417</v>
      </c>
      <c r="L21" s="2">
        <v>0.8229640699311169</v>
      </c>
      <c r="M21" s="2">
        <v>10.470772639778636</v>
      </c>
      <c r="N21" s="2">
        <v>0</v>
      </c>
      <c r="O21" s="2">
        <v>0.6989246515488237</v>
      </c>
      <c r="P21" s="2">
        <v>0.3876982156939007</v>
      </c>
      <c r="Q21" s="2">
        <v>1.9741325105537684</v>
      </c>
      <c r="R21" s="2">
        <v>1.7602189133984085</v>
      </c>
      <c r="S21" s="2">
        <v>1.0459010770614756</v>
      </c>
      <c r="T21" s="2">
        <v>0.27749886212206687</v>
      </c>
      <c r="U21" s="2">
        <v>0.08008592522717084</v>
      </c>
      <c r="V21" s="2">
        <v>0.001633622636030193</v>
      </c>
      <c r="W21" s="2">
        <v>3.576275813839352E-05</v>
      </c>
    </row>
    <row r="22" spans="2:23" ht="15">
      <c r="B22" s="3" t="s">
        <v>24</v>
      </c>
      <c r="D22" s="2">
        <v>28.45</v>
      </c>
      <c r="H22" s="2">
        <v>25.11642987155273</v>
      </c>
      <c r="I22" s="2">
        <v>22.095518171120553</v>
      </c>
      <c r="J22" s="2">
        <v>0.8017441908976408</v>
      </c>
      <c r="K22" s="2">
        <v>1.3388732752189625</v>
      </c>
      <c r="L22" s="2">
        <v>0.854366612069277</v>
      </c>
      <c r="M22" s="2">
        <v>13.374068193543355</v>
      </c>
      <c r="N22" s="2">
        <v>0</v>
      </c>
      <c r="O22" s="2">
        <v>0.9790410473213207</v>
      </c>
      <c r="P22" s="2">
        <v>0.5430806687050281</v>
      </c>
      <c r="Q22" s="2">
        <v>2.765329218822976</v>
      </c>
      <c r="R22" s="2">
        <v>2.4656829096948663</v>
      </c>
      <c r="S22" s="2">
        <v>1.4650793667266047</v>
      </c>
      <c r="T22" s="2">
        <v>0.3887154015821468</v>
      </c>
      <c r="U22" s="2">
        <v>0.11218291977018509</v>
      </c>
      <c r="V22" s="2">
        <v>0.002288349127423918</v>
      </c>
      <c r="W22" s="2">
        <v>5.009582664643788E-05</v>
      </c>
    </row>
    <row r="23" spans="2:23" ht="15">
      <c r="B23" s="3" t="s">
        <v>25</v>
      </c>
      <c r="D23" s="2">
        <v>5.04</v>
      </c>
      <c r="H23" s="2">
        <v>26.989215455200192</v>
      </c>
      <c r="I23" s="2">
        <v>30.12157588810683</v>
      </c>
      <c r="J23" s="2">
        <v>0.8362142531171636</v>
      </c>
      <c r="K23" s="2">
        <v>1.3794383384170525</v>
      </c>
      <c r="L23" s="2">
        <v>0.8910991142946292</v>
      </c>
      <c r="M23" s="2">
        <v>17.38289703962517</v>
      </c>
      <c r="N23" s="2">
        <v>0</v>
      </c>
      <c r="O23" s="2">
        <v>1.4300018360905677</v>
      </c>
      <c r="P23" s="2">
        <v>0.7932316581805201</v>
      </c>
      <c r="Q23" s="2">
        <v>4.039080762886454</v>
      </c>
      <c r="R23" s="2">
        <v>3.601412931283959</v>
      </c>
      <c r="S23" s="2">
        <v>2.13991659509027</v>
      </c>
      <c r="T23" s="2">
        <v>0.5677634655870749</v>
      </c>
      <c r="U23" s="2">
        <v>0.16385603207167201</v>
      </c>
      <c r="V23" s="2">
        <v>0.003342396585705637</v>
      </c>
      <c r="W23" s="2">
        <v>7.317070543761352E-05</v>
      </c>
    </row>
    <row r="24" spans="2:23" ht="15">
      <c r="B24" s="3" t="s">
        <v>26</v>
      </c>
      <c r="D24" s="2">
        <v>8</v>
      </c>
      <c r="H24" s="2">
        <v>29.043430878486326</v>
      </c>
      <c r="I24" s="2">
        <v>41.1099269471944</v>
      </c>
      <c r="J24" s="2">
        <v>0.8727243000099231</v>
      </c>
      <c r="K24" s="2">
        <v>1.422404096649169</v>
      </c>
      <c r="L24" s="2">
        <v>0.9300054954376387</v>
      </c>
      <c r="M24" s="2">
        <v>22.399622640462194</v>
      </c>
      <c r="N24" s="2">
        <v>0</v>
      </c>
      <c r="O24" s="2">
        <v>2.0973325882758744</v>
      </c>
      <c r="P24" s="2">
        <v>1.1652941444076905</v>
      </c>
      <c r="Q24" s="2">
        <v>5.933597219981605</v>
      </c>
      <c r="R24" s="2">
        <v>5.290642849587666</v>
      </c>
      <c r="S24" s="2">
        <v>3.143636858240532</v>
      </c>
      <c r="T24" s="2">
        <v>0.8340708984999559</v>
      </c>
      <c r="U24" s="2">
        <v>0.24071212076553927</v>
      </c>
      <c r="V24" s="2">
        <v>0.004910135808932452</v>
      </c>
      <c r="W24" s="2">
        <v>0.00010749116441495683</v>
      </c>
    </row>
    <row r="25" spans="2:23" ht="15">
      <c r="B25" s="3" t="s">
        <v>27</v>
      </c>
      <c r="D25" s="2">
        <v>10.37</v>
      </c>
      <c r="H25" s="2">
        <v>32.00312814301758</v>
      </c>
      <c r="I25" s="2">
        <v>61.72638854620927</v>
      </c>
      <c r="J25" s="2">
        <v>0.9233700865228038</v>
      </c>
      <c r="K25" s="2">
        <v>1.4820050778579703</v>
      </c>
      <c r="L25" s="2">
        <v>0.983975414434056</v>
      </c>
      <c r="M25" s="2">
        <v>30.766718567885395</v>
      </c>
      <c r="N25" s="2">
        <v>0</v>
      </c>
      <c r="O25" s="2">
        <v>3.3579644619537605</v>
      </c>
      <c r="P25" s="2">
        <v>1.9360838240733624</v>
      </c>
      <c r="Q25" s="2">
        <v>9.858404979810732</v>
      </c>
      <c r="R25" s="2">
        <v>8.790165203518272</v>
      </c>
      <c r="S25" s="2">
        <v>5.223011287930165</v>
      </c>
      <c r="T25" s="2">
        <v>1.385771294282874</v>
      </c>
      <c r="U25" s="2">
        <v>0.3999323651535533</v>
      </c>
      <c r="V25" s="2">
        <v>0.008157969864775672</v>
      </c>
      <c r="W25" s="2">
        <v>0.00017859173638977617</v>
      </c>
    </row>
    <row r="26" spans="2:23" ht="15">
      <c r="B26" s="3" t="s">
        <v>28</v>
      </c>
      <c r="D26" s="2">
        <v>15.32</v>
      </c>
      <c r="H26" s="2">
        <v>36.528929999999995</v>
      </c>
      <c r="I26" s="2">
        <v>107.08487792265952</v>
      </c>
      <c r="J26" s="2">
        <v>0.9971327871486877</v>
      </c>
      <c r="K26" s="2">
        <v>1.5688105090026845</v>
      </c>
      <c r="L26" s="2">
        <v>1.0625795245059462</v>
      </c>
      <c r="M26" s="2">
        <v>46.11571717242211</v>
      </c>
      <c r="N26" s="2">
        <v>0</v>
      </c>
      <c r="O26" s="2">
        <v>5.9864608590804025</v>
      </c>
      <c r="P26" s="2">
        <v>3.7264829047312795</v>
      </c>
      <c r="Q26" s="2">
        <v>19.68799161942373</v>
      </c>
      <c r="R26" s="2">
        <v>17.554634772524864</v>
      </c>
      <c r="S26" s="2">
        <v>10.430754536409694</v>
      </c>
      <c r="T26" s="2">
        <v>2.767491666669492</v>
      </c>
      <c r="U26" s="2">
        <v>0.7986956378445148</v>
      </c>
      <c r="V26" s="2">
        <v>0.016292092144534573</v>
      </c>
      <c r="W26" s="2">
        <v>0.0003566614088730356</v>
      </c>
    </row>
    <row r="27" spans="2:23" ht="15">
      <c r="B27" s="3" t="s">
        <v>29</v>
      </c>
      <c r="D27" s="2">
        <v>32</v>
      </c>
      <c r="H27" s="2">
        <v>43.85928556029785</v>
      </c>
      <c r="I27" s="2">
        <v>225.91100181611682</v>
      </c>
      <c r="J27" s="2">
        <v>1.1081394049566298</v>
      </c>
      <c r="K27" s="2">
        <v>1.699445331710814</v>
      </c>
      <c r="L27" s="2">
        <v>1.1808720535327626</v>
      </c>
      <c r="M27" s="2">
        <v>76.94486308180811</v>
      </c>
      <c r="N27" s="2">
        <v>0</v>
      </c>
      <c r="O27" s="2">
        <v>12.07257063776269</v>
      </c>
      <c r="P27" s="2">
        <v>8.132078624272983</v>
      </c>
      <c r="Q27" s="2">
        <v>47.360566104130726</v>
      </c>
      <c r="R27" s="2">
        <v>45.166442685477556</v>
      </c>
      <c r="S27" s="2">
        <v>26.970459227209755</v>
      </c>
      <c r="T27" s="2">
        <v>7.155812256631229</v>
      </c>
      <c r="U27" s="2">
        <v>2.065161063875474</v>
      </c>
      <c r="V27" s="2">
        <v>0.04212592726406533</v>
      </c>
      <c r="W27" s="2">
        <v>0.000922207684242985</v>
      </c>
    </row>
    <row r="28" spans="2:23" ht="15">
      <c r="B28" s="3" t="s">
        <v>30</v>
      </c>
      <c r="D28" s="2">
        <v>51.33</v>
      </c>
      <c r="H28" s="2">
        <v>53.136017443725585</v>
      </c>
      <c r="I28" s="2">
        <v>470.84776444333596</v>
      </c>
      <c r="J28" s="2">
        <v>1.2368550117695092</v>
      </c>
      <c r="K28" s="2">
        <v>1.8509204492111193</v>
      </c>
      <c r="L28" s="2">
        <v>1.318035899759122</v>
      </c>
      <c r="M28" s="2">
        <v>125.39683832538688</v>
      </c>
      <c r="N28" s="2">
        <v>0</v>
      </c>
      <c r="O28" s="2">
        <v>22.968471929398326</v>
      </c>
      <c r="P28" s="2">
        <v>16.446076930843255</v>
      </c>
      <c r="Q28" s="2">
        <v>103.00401785086694</v>
      </c>
      <c r="R28" s="2">
        <v>107.37225274386563</v>
      </c>
      <c r="S28" s="2">
        <v>70.75323949825756</v>
      </c>
      <c r="T28" s="2">
        <v>19.238822598648273</v>
      </c>
      <c r="U28" s="2">
        <v>5.552307120511352</v>
      </c>
      <c r="V28" s="2">
        <v>0.1132580358974446</v>
      </c>
      <c r="W28" s="2">
        <v>0.0024794096602827327</v>
      </c>
    </row>
    <row r="29" spans="2:23" ht="15">
      <c r="B29" s="3" t="s">
        <v>31</v>
      </c>
      <c r="D29" s="2">
        <v>77.32</v>
      </c>
      <c r="H29" s="2">
        <v>73.73830313027344</v>
      </c>
      <c r="I29" s="2">
        <v>1447.1849331225503</v>
      </c>
      <c r="J29" s="2">
        <v>1.4945133757229117</v>
      </c>
      <c r="K29" s="2">
        <v>2.1541379992904646</v>
      </c>
      <c r="L29" s="2">
        <v>1.5926056515345806</v>
      </c>
      <c r="M29" s="2">
        <v>267.34643754510444</v>
      </c>
      <c r="N29" s="2">
        <v>0</v>
      </c>
      <c r="O29" s="2">
        <v>59.7663151357364</v>
      </c>
      <c r="P29" s="2">
        <v>46.102925234388756</v>
      </c>
      <c r="Q29" s="2">
        <v>314.614711614574</v>
      </c>
      <c r="R29" s="2">
        <v>362.8084130103693</v>
      </c>
      <c r="S29" s="2">
        <v>272.77978261658734</v>
      </c>
      <c r="T29" s="2">
        <v>92.64471516709489</v>
      </c>
      <c r="U29" s="2">
        <v>30.486151154237465</v>
      </c>
      <c r="V29" s="2">
        <v>0.6218679058739729</v>
      </c>
      <c r="W29" s="2">
        <v>0.013613738583987853</v>
      </c>
    </row>
    <row r="30" spans="2:23" ht="15">
      <c r="B30" s="3" t="s">
        <v>32</v>
      </c>
      <c r="D30" s="2">
        <v>135.01</v>
      </c>
      <c r="H30" s="2">
        <v>100.00330121701171</v>
      </c>
      <c r="I30" s="2">
        <v>3557.3420331592474</v>
      </c>
      <c r="J30" s="2">
        <v>1.77972682172938</v>
      </c>
      <c r="K30" s="2">
        <v>2.489782924690245</v>
      </c>
      <c r="L30" s="2">
        <v>1.8965390611528368</v>
      </c>
      <c r="M30" s="2">
        <v>499.68720273639127</v>
      </c>
      <c r="N30" s="2">
        <v>0</v>
      </c>
      <c r="O30" s="2">
        <v>127.77059966889058</v>
      </c>
      <c r="P30" s="2">
        <v>103.3791304082526</v>
      </c>
      <c r="Q30" s="2">
        <v>744.1856845261643</v>
      </c>
      <c r="R30" s="2">
        <v>911.9893052991506</v>
      </c>
      <c r="S30" s="2">
        <v>739.9918372847148</v>
      </c>
      <c r="T30" s="2">
        <v>286.96831131902564</v>
      </c>
      <c r="U30" s="2">
        <v>140.3095149039074</v>
      </c>
      <c r="V30" s="2">
        <v>2.994883945830841</v>
      </c>
      <c r="W30" s="2">
        <v>0.06556306691952969</v>
      </c>
    </row>
    <row r="31" spans="2:23" ht="15">
      <c r="B31" s="3" t="s">
        <v>33</v>
      </c>
      <c r="D31" s="2">
        <v>185.91</v>
      </c>
      <c r="H31" s="2">
        <v>211.07075927246612</v>
      </c>
      <c r="I31" s="2">
        <v>20279.373402284637</v>
      </c>
      <c r="J31" s="2">
        <v>2.6838288084958886</v>
      </c>
      <c r="K31" s="2">
        <v>3.5537483448028544</v>
      </c>
      <c r="L31" s="2">
        <v>2.859981715516167</v>
      </c>
      <c r="M31" s="2">
        <v>1789.6409910711955</v>
      </c>
      <c r="N31" s="2">
        <v>0</v>
      </c>
      <c r="O31" s="2">
        <v>564.3211024222065</v>
      </c>
      <c r="P31" s="2">
        <v>490.05972850248736</v>
      </c>
      <c r="Q31" s="2">
        <v>3810.113698496038</v>
      </c>
      <c r="R31" s="2">
        <v>5083.543754142982</v>
      </c>
      <c r="S31" s="2">
        <v>4571.291698387261</v>
      </c>
      <c r="T31" s="2">
        <v>2100.2345174168713</v>
      </c>
      <c r="U31" s="2">
        <v>1746.7443579989917</v>
      </c>
      <c r="V31" s="2">
        <v>120.77948692220345</v>
      </c>
      <c r="W31" s="2">
        <v>2.6440669243996626</v>
      </c>
    </row>
    <row r="32" spans="8:23" ht="15">
      <c r="H32" s="2">
        <v>595</v>
      </c>
      <c r="I32" s="2">
        <v>127874.74140892917</v>
      </c>
      <c r="J32" s="2">
        <v>4.669449369780328</v>
      </c>
      <c r="K32" s="2">
        <v>5.8933104765930135</v>
      </c>
      <c r="L32" s="2">
        <v>4.975928336720024</v>
      </c>
      <c r="M32" s="2">
        <v>7542.751515413436</v>
      </c>
      <c r="N32" s="2">
        <v>0</v>
      </c>
      <c r="O32" s="2">
        <v>2793.9073106259857</v>
      </c>
      <c r="P32" s="2">
        <v>2554.315210541693</v>
      </c>
      <c r="Q32" s="2">
        <v>20970.32973214681</v>
      </c>
      <c r="R32" s="2">
        <v>29658.63116611666</v>
      </c>
      <c r="S32" s="2">
        <v>28548.367475556333</v>
      </c>
      <c r="T32" s="2">
        <v>14594.89885842115</v>
      </c>
      <c r="U32" s="2">
        <v>16323.206453678884</v>
      </c>
      <c r="V32" s="2">
        <v>4502.082179093012</v>
      </c>
      <c r="W32" s="2">
        <v>386.2515073352156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G19">
      <selection activeCell="O49" sqref="O49"/>
    </sheetView>
  </sheetViews>
  <sheetFormatPr defaultColWidth="9.140625" defaultRowHeight="15"/>
  <cols>
    <col min="1" max="1" width="10.421875" style="7" bestFit="1" customWidth="1"/>
    <col min="2" max="2" width="15.00390625" style="7" bestFit="1" customWidth="1"/>
    <col min="3" max="4" width="9.140625" style="7" customWidth="1"/>
    <col min="5" max="5" width="9.8515625" style="7" bestFit="1" customWidth="1"/>
    <col min="6" max="6" width="10.7109375" style="7" bestFit="1" customWidth="1"/>
    <col min="7" max="14" width="9.140625" style="7" customWidth="1"/>
    <col min="15" max="15" width="29.00390625" style="7" bestFit="1" customWidth="1"/>
    <col min="16" max="16" width="9.140625" style="7" customWidth="1"/>
    <col min="17" max="17" width="11.8515625" style="7" bestFit="1" customWidth="1"/>
    <col min="18" max="16384" width="9.140625" style="7" customWidth="1"/>
  </cols>
  <sheetData>
    <row r="1" spans="1:11" ht="12.75">
      <c r="A1" s="6" t="s">
        <v>37</v>
      </c>
      <c r="B1" s="6" t="s">
        <v>39</v>
      </c>
      <c r="D1" s="7" t="s">
        <v>37</v>
      </c>
      <c r="E1" s="11" t="s">
        <v>60</v>
      </c>
      <c r="F1" s="11"/>
      <c r="H1" s="7" t="s">
        <v>61</v>
      </c>
      <c r="K1" s="7" t="s">
        <v>62</v>
      </c>
    </row>
    <row r="2" spans="1:11" ht="12.75">
      <c r="A2" s="6" t="s">
        <v>38</v>
      </c>
      <c r="B2" s="6" t="s">
        <v>40</v>
      </c>
      <c r="D2" s="7" t="s">
        <v>63</v>
      </c>
      <c r="E2" s="7" t="s">
        <v>64</v>
      </c>
      <c r="F2" s="7" t="s">
        <v>65</v>
      </c>
      <c r="H2" s="7" t="s">
        <v>66</v>
      </c>
      <c r="I2" s="7" t="s">
        <v>67</v>
      </c>
      <c r="K2" s="7" t="s">
        <v>66</v>
      </c>
    </row>
    <row r="3" spans="1:12" ht="15">
      <c r="A3" s="2">
        <v>0.339804</v>
      </c>
      <c r="B3" s="2">
        <v>2.1183302980724857E-07</v>
      </c>
      <c r="D3" s="7">
        <f aca="true" t="shared" si="0" ref="D3:D28">A3/0.028317</f>
        <v>12</v>
      </c>
      <c r="E3" s="7">
        <f aca="true" t="shared" si="1" ref="E3:E28">B3*2.2046/2000</f>
        <v>2.335035487565301E-10</v>
      </c>
      <c r="F3" s="7">
        <f aca="true" t="shared" si="2" ref="F3:F28">E3*60*24</f>
        <v>3.362451102094034E-07</v>
      </c>
      <c r="H3" s="2">
        <v>0.30817701589107493</v>
      </c>
      <c r="I3" s="7">
        <f aca="true" t="shared" si="3" ref="I3:I28">H3*3.0808</f>
        <v>0.9494317505572236</v>
      </c>
      <c r="K3" s="2">
        <v>0.11997132112667919</v>
      </c>
      <c r="L3" s="7">
        <f aca="true" t="shared" si="4" ref="L3:L28">K3*3.2808</f>
        <v>0.3936019103524091</v>
      </c>
    </row>
    <row r="4" spans="1:12" ht="15">
      <c r="A4" s="2">
        <v>0.8755366353492736</v>
      </c>
      <c r="B4" s="2">
        <v>3.9991663958573735E-06</v>
      </c>
      <c r="D4" s="7">
        <f t="shared" si="0"/>
        <v>30.919116973876953</v>
      </c>
      <c r="E4" s="7">
        <f t="shared" si="1"/>
        <v>4.408281118153584E-09</v>
      </c>
      <c r="F4" s="7">
        <f t="shared" si="2"/>
        <v>6.34792481014116E-06</v>
      </c>
      <c r="H4" s="2">
        <v>0.4274059668502804</v>
      </c>
      <c r="I4" s="7">
        <f t="shared" si="3"/>
        <v>1.316752302672344</v>
      </c>
      <c r="K4" s="2">
        <v>0.1574051794737935</v>
      </c>
      <c r="L4" s="7">
        <f t="shared" si="4"/>
        <v>0.5164149128176218</v>
      </c>
    </row>
    <row r="5" spans="1:12" ht="15">
      <c r="A5" s="2">
        <v>1.101531343208313</v>
      </c>
      <c r="B5" s="2">
        <v>9.282836487213403E-06</v>
      </c>
      <c r="D5" s="7">
        <f t="shared" si="0"/>
        <v>38.900001525878906</v>
      </c>
      <c r="E5" s="7">
        <f t="shared" si="1"/>
        <v>1.0232470659855335E-08</v>
      </c>
      <c r="F5" s="7">
        <f t="shared" si="2"/>
        <v>1.4734757750191683E-05</v>
      </c>
      <c r="H5" s="2">
        <v>0.4576922512035366</v>
      </c>
      <c r="I5" s="7">
        <f t="shared" si="3"/>
        <v>1.4100582875078556</v>
      </c>
      <c r="K5" s="2">
        <v>0.1711169681413074</v>
      </c>
      <c r="L5" s="7">
        <f t="shared" si="4"/>
        <v>0.5614005490780013</v>
      </c>
    </row>
    <row r="6" spans="1:12" ht="15">
      <c r="A6" s="2">
        <v>1.359216</v>
      </c>
      <c r="B6" s="2">
        <v>2.089563973285307E-05</v>
      </c>
      <c r="D6" s="7">
        <f t="shared" si="0"/>
        <v>48</v>
      </c>
      <c r="E6" s="7">
        <f t="shared" si="1"/>
        <v>2.303326367752394E-08</v>
      </c>
      <c r="F6" s="7">
        <f t="shared" si="2"/>
        <v>3.316789969563447E-05</v>
      </c>
      <c r="H6" s="2">
        <v>0.48883445787620516</v>
      </c>
      <c r="I6" s="7">
        <f t="shared" si="3"/>
        <v>1.506001197825013</v>
      </c>
      <c r="K6" s="2">
        <v>0.18573580882786214</v>
      </c>
      <c r="L6" s="7">
        <f t="shared" si="4"/>
        <v>0.6093620416024501</v>
      </c>
    </row>
    <row r="7" spans="1:12" ht="15">
      <c r="A7" s="2">
        <v>1.897239</v>
      </c>
      <c r="B7" s="2">
        <v>8.811996568637208E-05</v>
      </c>
      <c r="D7" s="7">
        <f t="shared" si="0"/>
        <v>67</v>
      </c>
      <c r="E7" s="7">
        <f t="shared" si="1"/>
        <v>9.713463817608796E-08</v>
      </c>
      <c r="F7" s="7">
        <f t="shared" si="2"/>
        <v>0.00013987387897356667</v>
      </c>
      <c r="H7" s="2">
        <v>0.5398980637578963</v>
      </c>
      <c r="I7" s="7">
        <f t="shared" si="3"/>
        <v>1.663317954825327</v>
      </c>
      <c r="K7" s="2">
        <v>0.21596102321581304</v>
      </c>
      <c r="L7" s="7">
        <f t="shared" si="4"/>
        <v>0.7085249249664395</v>
      </c>
    </row>
    <row r="8" spans="1:12" ht="15">
      <c r="A8" s="2">
        <v>3.058236</v>
      </c>
      <c r="B8" s="2">
        <v>0.000735511003436114</v>
      </c>
      <c r="D8" s="7">
        <f t="shared" si="0"/>
        <v>108</v>
      </c>
      <c r="E8" s="7">
        <f t="shared" si="1"/>
        <v>8.107537790876285E-07</v>
      </c>
      <c r="F8" s="7">
        <f t="shared" si="2"/>
        <v>0.001167485441886185</v>
      </c>
      <c r="H8" s="2">
        <v>0.627617249811172</v>
      </c>
      <c r="I8" s="7">
        <f t="shared" si="3"/>
        <v>1.9335632232182585</v>
      </c>
      <c r="K8" s="2">
        <v>0.27024784492532994</v>
      </c>
      <c r="L8" s="7">
        <f t="shared" si="4"/>
        <v>0.8866291296310225</v>
      </c>
    </row>
    <row r="9" spans="1:12" ht="15">
      <c r="A9" s="2">
        <v>4.243385755627436</v>
      </c>
      <c r="B9" s="2">
        <v>0.0033259692385853557</v>
      </c>
      <c r="D9" s="7">
        <f t="shared" si="0"/>
        <v>149.85294189453109</v>
      </c>
      <c r="E9" s="7">
        <f t="shared" si="1"/>
        <v>3.6662158916926378E-06</v>
      </c>
      <c r="F9" s="7">
        <f t="shared" si="2"/>
        <v>0.005279350884037398</v>
      </c>
      <c r="H9" s="2">
        <v>0.6987127794055934</v>
      </c>
      <c r="I9" s="7">
        <f t="shared" si="3"/>
        <v>2.152594330792752</v>
      </c>
      <c r="K9" s="2">
        <v>0.31748911026655546</v>
      </c>
      <c r="L9" s="7">
        <f t="shared" si="4"/>
        <v>1.0416182729625152</v>
      </c>
    </row>
    <row r="10" spans="1:12" ht="15">
      <c r="A10" s="2">
        <v>5.635083</v>
      </c>
      <c r="B10" s="2">
        <v>0.01190298090433906</v>
      </c>
      <c r="D10" s="7">
        <f t="shared" si="0"/>
        <v>199</v>
      </c>
      <c r="E10" s="7">
        <f t="shared" si="1"/>
        <v>1.3120655850852947E-05</v>
      </c>
      <c r="F10" s="7">
        <f t="shared" si="2"/>
        <v>0.018893744425228245</v>
      </c>
      <c r="H10" s="2">
        <v>0.7714199104843137</v>
      </c>
      <c r="I10" s="7">
        <f t="shared" si="3"/>
        <v>2.376590460220074</v>
      </c>
      <c r="K10" s="2">
        <v>0.3634444365814158</v>
      </c>
      <c r="L10" s="7">
        <f t="shared" si="4"/>
        <v>1.192388507536309</v>
      </c>
    </row>
    <row r="11" spans="1:12" ht="15">
      <c r="A11" s="2">
        <v>7.277469</v>
      </c>
      <c r="B11" s="2">
        <v>0.04148964502847542</v>
      </c>
      <c r="D11" s="7">
        <f t="shared" si="0"/>
        <v>257</v>
      </c>
      <c r="E11" s="7">
        <f t="shared" si="1"/>
        <v>4.573403571488846E-05</v>
      </c>
      <c r="F11" s="7">
        <f t="shared" si="2"/>
        <v>0.06585701142943938</v>
      </c>
      <c r="H11" s="2">
        <v>0.8425848391857143</v>
      </c>
      <c r="I11" s="7">
        <f t="shared" si="3"/>
        <v>2.5958353725633483</v>
      </c>
      <c r="K11" s="2">
        <v>0.416146443998696</v>
      </c>
      <c r="L11" s="7">
        <f t="shared" si="4"/>
        <v>1.365293253470922</v>
      </c>
    </row>
    <row r="12" spans="1:12" ht="15">
      <c r="A12" s="2">
        <v>9.449757429656982</v>
      </c>
      <c r="B12" s="2">
        <v>0.15755647836446113</v>
      </c>
      <c r="D12" s="7">
        <f t="shared" si="0"/>
        <v>333.7132263183594</v>
      </c>
      <c r="E12" s="7">
        <f t="shared" si="1"/>
        <v>0.00017367450610114552</v>
      </c>
      <c r="F12" s="7">
        <f t="shared" si="2"/>
        <v>0.25009128878564957</v>
      </c>
      <c r="H12" s="2">
        <v>0.9230543888969414</v>
      </c>
      <c r="I12" s="7">
        <f t="shared" si="3"/>
        <v>2.843745961313697</v>
      </c>
      <c r="K12" s="2">
        <v>0.4817833578674561</v>
      </c>
      <c r="L12" s="7">
        <f t="shared" si="4"/>
        <v>1.58063484049155</v>
      </c>
    </row>
    <row r="13" spans="1:12" ht="15">
      <c r="A13" s="2">
        <v>11.47254941720581</v>
      </c>
      <c r="B13" s="2">
        <v>0.4315223648444184</v>
      </c>
      <c r="D13" s="7">
        <f t="shared" si="0"/>
        <v>405.1470642089844</v>
      </c>
      <c r="E13" s="7">
        <f t="shared" si="1"/>
        <v>0.0004756671027680024</v>
      </c>
      <c r="F13" s="7">
        <f t="shared" si="2"/>
        <v>0.6849606279859235</v>
      </c>
      <c r="H13" s="2">
        <v>0.989214870883941</v>
      </c>
      <c r="I13" s="7">
        <f t="shared" si="3"/>
        <v>3.0475731742192456</v>
      </c>
      <c r="K13" s="2">
        <v>0.5384618226457487</v>
      </c>
      <c r="L13" s="7">
        <f t="shared" si="4"/>
        <v>1.7665855477361725</v>
      </c>
    </row>
    <row r="14" spans="1:12" ht="15">
      <c r="A14" s="2">
        <v>14.045231999999999</v>
      </c>
      <c r="B14" s="2">
        <v>1.2602063242254007</v>
      </c>
      <c r="D14" s="7">
        <f t="shared" si="0"/>
        <v>496</v>
      </c>
      <c r="E14" s="7">
        <f t="shared" si="1"/>
        <v>0.001389125431193659</v>
      </c>
      <c r="F14" s="7">
        <f t="shared" si="2"/>
        <v>2.000340620918869</v>
      </c>
      <c r="H14" s="2">
        <v>1.0651092202091208</v>
      </c>
      <c r="I14" s="7">
        <f t="shared" si="3"/>
        <v>3.2813884856202593</v>
      </c>
      <c r="K14" s="2">
        <v>0.606467608171167</v>
      </c>
      <c r="L14" s="7">
        <f t="shared" si="4"/>
        <v>1.9896989288879647</v>
      </c>
    </row>
    <row r="15" spans="1:12" ht="15">
      <c r="A15" s="2">
        <v>17.171220708764647</v>
      </c>
      <c r="B15" s="2">
        <v>3.666006579171558</v>
      </c>
      <c r="D15" s="7">
        <f t="shared" si="0"/>
        <v>606.3926513671875</v>
      </c>
      <c r="E15" s="7">
        <f t="shared" si="1"/>
        <v>0.004041039052220809</v>
      </c>
      <c r="F15" s="7">
        <f t="shared" si="2"/>
        <v>5.819096235197965</v>
      </c>
      <c r="H15" s="2">
        <v>1.1494908232841483</v>
      </c>
      <c r="I15" s="7">
        <f t="shared" si="3"/>
        <v>3.5413513283738043</v>
      </c>
      <c r="K15" s="2">
        <v>0.6828768918840088</v>
      </c>
      <c r="L15" s="7">
        <f t="shared" si="4"/>
        <v>2.2403825068930563</v>
      </c>
    </row>
    <row r="16" spans="1:12" ht="15">
      <c r="A16" s="2">
        <v>22.190325653137204</v>
      </c>
      <c r="B16" s="2">
        <v>12.75228747517333</v>
      </c>
      <c r="D16" s="7">
        <f t="shared" si="0"/>
        <v>783.6397094726562</v>
      </c>
      <c r="E16" s="7">
        <f t="shared" si="1"/>
        <v>0.014056846483883563</v>
      </c>
      <c r="F16" s="7">
        <f t="shared" si="2"/>
        <v>20.241858936792333</v>
      </c>
      <c r="H16" s="2">
        <v>1.2726562458114614</v>
      </c>
      <c r="I16" s="7">
        <f t="shared" si="3"/>
        <v>3.9207993620959503</v>
      </c>
      <c r="K16" s="2">
        <v>0.7944057248351173</v>
      </c>
      <c r="L16" s="7">
        <f t="shared" si="4"/>
        <v>2.6062863020390528</v>
      </c>
    </row>
    <row r="17" spans="1:12" ht="15">
      <c r="A17" s="2">
        <v>23.56284227800781</v>
      </c>
      <c r="B17" s="2">
        <v>16.696902180778416</v>
      </c>
      <c r="D17" s="7">
        <f t="shared" si="0"/>
        <v>832.1094140624999</v>
      </c>
      <c r="E17" s="7">
        <f t="shared" si="1"/>
        <v>0.01840499527387205</v>
      </c>
      <c r="F17" s="7">
        <f t="shared" si="2"/>
        <v>26.50319319437575</v>
      </c>
      <c r="H17" s="2">
        <v>1.3041942844276417</v>
      </c>
      <c r="I17" s="7">
        <f t="shared" si="3"/>
        <v>4.017961751464679</v>
      </c>
      <c r="K17" s="2">
        <v>0.8229640699311169</v>
      </c>
      <c r="L17" s="7">
        <f t="shared" si="4"/>
        <v>2.6999805206300085</v>
      </c>
    </row>
    <row r="18" spans="1:12" ht="15">
      <c r="A18" s="2">
        <v>25.11642987155273</v>
      </c>
      <c r="B18" s="2">
        <v>22.095518171120553</v>
      </c>
      <c r="D18" s="7">
        <f t="shared" si="0"/>
        <v>886.9735449218748</v>
      </c>
      <c r="E18" s="7">
        <f t="shared" si="1"/>
        <v>0.024355889680026187</v>
      </c>
      <c r="F18" s="7">
        <f t="shared" si="2"/>
        <v>35.07248113923771</v>
      </c>
      <c r="H18" s="2">
        <v>1.3388732752189625</v>
      </c>
      <c r="I18" s="7">
        <f t="shared" si="3"/>
        <v>4.124800786294579</v>
      </c>
      <c r="K18" s="2">
        <v>0.854366612069277</v>
      </c>
      <c r="L18" s="7">
        <f t="shared" si="4"/>
        <v>2.803005980876884</v>
      </c>
    </row>
    <row r="19" spans="1:12" ht="15">
      <c r="A19" s="2">
        <v>26.989215455200192</v>
      </c>
      <c r="B19" s="2">
        <v>30.12157588810683</v>
      </c>
      <c r="D19" s="7">
        <f t="shared" si="0"/>
        <v>953.1099853515624</v>
      </c>
      <c r="E19" s="7">
        <f t="shared" si="1"/>
        <v>0.033203013101460156</v>
      </c>
      <c r="F19" s="7">
        <f t="shared" si="2"/>
        <v>47.81233886610262</v>
      </c>
      <c r="H19" s="2">
        <v>1.3794383384170525</v>
      </c>
      <c r="I19" s="7">
        <f t="shared" si="3"/>
        <v>4.249773632995256</v>
      </c>
      <c r="K19" s="2">
        <v>0.8910991142946292</v>
      </c>
      <c r="L19" s="7">
        <f t="shared" si="4"/>
        <v>2.9235179741778197</v>
      </c>
    </row>
    <row r="20" spans="1:12" ht="15">
      <c r="A20" s="2">
        <v>29.043430878486326</v>
      </c>
      <c r="B20" s="2">
        <v>41.1099269471944</v>
      </c>
      <c r="D20" s="7">
        <f t="shared" si="0"/>
        <v>1025.653525390625</v>
      </c>
      <c r="E20" s="7">
        <f t="shared" si="1"/>
        <v>0.04531547247389239</v>
      </c>
      <c r="F20" s="7">
        <f t="shared" si="2"/>
        <v>65.25428036240504</v>
      </c>
      <c r="H20" s="2">
        <v>1.422404096649169</v>
      </c>
      <c r="I20" s="7">
        <f t="shared" si="3"/>
        <v>4.382142540956759</v>
      </c>
      <c r="K20" s="2">
        <v>0.9300054954376387</v>
      </c>
      <c r="L20" s="7">
        <f t="shared" si="4"/>
        <v>3.051162029431805</v>
      </c>
    </row>
    <row r="21" spans="1:12" ht="15">
      <c r="A21" s="2">
        <v>32.00312814301758</v>
      </c>
      <c r="B21" s="2">
        <v>61.72638854620927</v>
      </c>
      <c r="D21" s="7">
        <f t="shared" si="0"/>
        <v>1130.173681640625</v>
      </c>
      <c r="E21" s="7">
        <f t="shared" si="1"/>
        <v>0.06804099809448648</v>
      </c>
      <c r="F21" s="7">
        <f t="shared" si="2"/>
        <v>97.97903725606054</v>
      </c>
      <c r="H21" s="2">
        <v>1.4820050778579703</v>
      </c>
      <c r="I21" s="7">
        <f t="shared" si="3"/>
        <v>4.565761243864835</v>
      </c>
      <c r="K21" s="2">
        <v>0.983975414434056</v>
      </c>
      <c r="L21" s="7">
        <f t="shared" si="4"/>
        <v>3.228226539675251</v>
      </c>
    </row>
    <row r="22" spans="1:12" ht="15">
      <c r="A22" s="2">
        <v>36.528929999999995</v>
      </c>
      <c r="B22" s="2">
        <v>107.08487792265952</v>
      </c>
      <c r="D22" s="7">
        <f t="shared" si="0"/>
        <v>1290</v>
      </c>
      <c r="E22" s="7">
        <f t="shared" si="1"/>
        <v>0.1180396609341476</v>
      </c>
      <c r="F22" s="7">
        <f t="shared" si="2"/>
        <v>169.97711174517252</v>
      </c>
      <c r="H22" s="2">
        <v>1.5688105090026845</v>
      </c>
      <c r="I22" s="7">
        <f t="shared" si="3"/>
        <v>4.83319141613547</v>
      </c>
      <c r="K22" s="2">
        <v>1.0625795245059462</v>
      </c>
      <c r="L22" s="7">
        <f t="shared" si="4"/>
        <v>3.4861109039991085</v>
      </c>
    </row>
    <row r="23" spans="1:12" ht="15">
      <c r="A23" s="2">
        <v>43.85928556029785</v>
      </c>
      <c r="B23" s="2">
        <v>225.91100181611682</v>
      </c>
      <c r="D23" s="7">
        <f t="shared" si="0"/>
        <v>1548.8676611328126</v>
      </c>
      <c r="E23" s="7">
        <f t="shared" si="1"/>
        <v>0.2490216973019056</v>
      </c>
      <c r="F23" s="7">
        <f t="shared" si="2"/>
        <v>358.5912441147441</v>
      </c>
      <c r="H23" s="2">
        <v>1.699445331710814</v>
      </c>
      <c r="I23" s="7">
        <f t="shared" si="3"/>
        <v>5.235651177934676</v>
      </c>
      <c r="K23" s="2">
        <v>1.1808720535327626</v>
      </c>
      <c r="L23" s="7">
        <f t="shared" si="4"/>
        <v>3.8742050332302878</v>
      </c>
    </row>
    <row r="24" spans="1:12" ht="15">
      <c r="A24" s="2">
        <v>53.136017443725585</v>
      </c>
      <c r="B24" s="2">
        <v>470.84776444333596</v>
      </c>
      <c r="D24" s="7">
        <f t="shared" si="0"/>
        <v>1876.4705810546875</v>
      </c>
      <c r="E24" s="7">
        <f t="shared" si="1"/>
        <v>0.5190154907458893</v>
      </c>
      <c r="F24" s="7">
        <f t="shared" si="2"/>
        <v>747.3823066740805</v>
      </c>
      <c r="H24" s="2">
        <v>1.8509204492111193</v>
      </c>
      <c r="I24" s="7">
        <f t="shared" si="3"/>
        <v>5.702315719929616</v>
      </c>
      <c r="K24" s="2">
        <v>1.318035899759122</v>
      </c>
      <c r="L24" s="7">
        <f t="shared" si="4"/>
        <v>4.324212179929727</v>
      </c>
    </row>
    <row r="25" spans="1:12" ht="15">
      <c r="A25" s="2">
        <v>73.73830313027344</v>
      </c>
      <c r="B25" s="2">
        <v>1447.1849331225503</v>
      </c>
      <c r="D25" s="7">
        <f t="shared" si="0"/>
        <v>2604.0294921875</v>
      </c>
      <c r="E25" s="7">
        <f t="shared" si="1"/>
        <v>1.5952319517809874</v>
      </c>
      <c r="F25" s="7">
        <f t="shared" si="2"/>
        <v>2297.134010564622</v>
      </c>
      <c r="H25" s="2">
        <v>2.1541379992904646</v>
      </c>
      <c r="I25" s="7">
        <f t="shared" si="3"/>
        <v>6.636468348214064</v>
      </c>
      <c r="K25" s="2">
        <v>1.5926056515345806</v>
      </c>
      <c r="L25" s="7">
        <f t="shared" si="4"/>
        <v>5.225020621554652</v>
      </c>
    </row>
    <row r="26" spans="1:12" ht="15">
      <c r="A26" s="2">
        <v>100.00330121701171</v>
      </c>
      <c r="B26" s="2">
        <v>3557.3420331592474</v>
      </c>
      <c r="D26" s="7">
        <f t="shared" si="0"/>
        <v>3531.5641210937497</v>
      </c>
      <c r="E26" s="7">
        <f t="shared" si="1"/>
        <v>3.9212581231514387</v>
      </c>
      <c r="F26" s="7">
        <f t="shared" si="2"/>
        <v>5646.611697338072</v>
      </c>
      <c r="H26" s="2">
        <v>2.489782924690245</v>
      </c>
      <c r="I26" s="7">
        <f t="shared" si="3"/>
        <v>7.6705232343857075</v>
      </c>
      <c r="K26" s="2">
        <v>1.8965390611528368</v>
      </c>
      <c r="L26" s="7">
        <f t="shared" si="4"/>
        <v>6.222165351830228</v>
      </c>
    </row>
    <row r="27" spans="1:12" ht="15">
      <c r="A27" s="2">
        <v>211.07075927246612</v>
      </c>
      <c r="B27" s="2">
        <v>20279.373402284637</v>
      </c>
      <c r="D27" s="7">
        <f t="shared" si="0"/>
        <v>7453.853136718795</v>
      </c>
      <c r="E27" s="7">
        <f t="shared" si="1"/>
        <v>22.353953301338354</v>
      </c>
      <c r="F27" s="7">
        <f t="shared" si="2"/>
        <v>32189.69275392723</v>
      </c>
      <c r="H27" s="2">
        <v>3.5537483448028544</v>
      </c>
      <c r="I27" s="7">
        <f t="shared" si="3"/>
        <v>10.948387900668633</v>
      </c>
      <c r="K27" s="2">
        <v>2.859981715516167</v>
      </c>
      <c r="L27" s="7">
        <f t="shared" si="4"/>
        <v>9.383028012265441</v>
      </c>
    </row>
    <row r="28" spans="1:12" ht="15">
      <c r="A28" s="2">
        <v>595</v>
      </c>
      <c r="B28" s="2">
        <v>127874.74140892917</v>
      </c>
      <c r="D28" s="7">
        <f t="shared" si="0"/>
        <v>21012.11286506339</v>
      </c>
      <c r="E28" s="7">
        <f t="shared" si="1"/>
        <v>140.95632745506262</v>
      </c>
      <c r="F28" s="7">
        <f t="shared" si="2"/>
        <v>202977.11153529014</v>
      </c>
      <c r="H28" s="2">
        <v>5.8933104765930135</v>
      </c>
      <c r="I28" s="7">
        <f t="shared" si="3"/>
        <v>18.156110916287755</v>
      </c>
      <c r="K28" s="2">
        <v>4.975928336720024</v>
      </c>
      <c r="L28" s="7">
        <f t="shared" si="4"/>
        <v>16.325025687111054</v>
      </c>
    </row>
    <row r="41" spans="17:18" ht="12.75">
      <c r="Q41" s="7" t="s">
        <v>68</v>
      </c>
      <c r="R41" s="7" t="s">
        <v>69</v>
      </c>
    </row>
    <row r="42" spans="16:20" ht="12.75">
      <c r="P42" s="7" t="s">
        <v>70</v>
      </c>
      <c r="Q42" s="8">
        <v>1.49</v>
      </c>
      <c r="R42" s="8">
        <f>(70.381*(Q42^2))+(141.94*Q42)-64.714</f>
        <v>303.0294581</v>
      </c>
      <c r="S42" s="12"/>
      <c r="T42" s="12"/>
    </row>
    <row r="43" spans="15:20" ht="12.75">
      <c r="O43" s="7" t="s">
        <v>71</v>
      </c>
      <c r="P43" s="7" t="s">
        <v>72</v>
      </c>
      <c r="Q43" s="9">
        <v>0.82</v>
      </c>
      <c r="R43" s="9">
        <f>(70.381*(Q43^2))+(141.94*Q43)-64.714</f>
        <v>99.0009844</v>
      </c>
      <c r="S43" s="12"/>
      <c r="T43" s="12"/>
    </row>
    <row r="44" spans="15:20" ht="12.75">
      <c r="O44" s="7" t="s">
        <v>73</v>
      </c>
      <c r="P44" s="7" t="s">
        <v>74</v>
      </c>
      <c r="Q44" s="10">
        <v>1.37</v>
      </c>
      <c r="R44" s="10">
        <f>(70.381*(Q44^2))+(141.94*Q44)-64.714</f>
        <v>261.84189890000005</v>
      </c>
      <c r="S44" s="12"/>
      <c r="T44" s="12"/>
    </row>
    <row r="45" spans="15:19" ht="12.75">
      <c r="O45" s="12"/>
      <c r="P45" s="12"/>
      <c r="Q45" s="12"/>
      <c r="R45" s="12"/>
      <c r="S45" s="12"/>
    </row>
  </sheetData>
  <sheetProtection/>
  <mergeCells count="1">
    <mergeCell ref="E1:F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Kathi Peacock</dc:creator>
  <cp:keywords/>
  <dc:description/>
  <cp:lastModifiedBy>Kathi Peacock</cp:lastModifiedBy>
  <dcterms:created xsi:type="dcterms:W3CDTF">2012-12-27T19:11:07Z</dcterms:created>
  <dcterms:modified xsi:type="dcterms:W3CDTF">2013-01-23T16:37:27Z</dcterms:modified>
  <cp:category/>
  <cp:version/>
  <cp:contentType/>
  <cp:contentStatus/>
</cp:coreProperties>
</file>