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12330" firstSheet="2" activeTab="9"/>
  </bookViews>
  <sheets>
    <sheet name="Note" sheetId="1" r:id="rId1"/>
    <sheet name="Plot Duration Curve" sheetId="2" r:id="rId2"/>
    <sheet name="Plot XS" sheetId="3" r:id="rId3"/>
    <sheet name="Plot Surf Size" sheetId="4" r:id="rId4"/>
    <sheet name="Input" sheetId="5" r:id="rId5"/>
    <sheet name="Plot Bedload" sheetId="6" r:id="rId6"/>
    <sheet name="Plot Shear" sheetId="7" r:id="rId7"/>
    <sheet name="Plot Depth" sheetId="8" r:id="rId8"/>
    <sheet name="Output" sheetId="9" r:id="rId9"/>
    <sheet name="conv output" sheetId="10" r:id="rId10"/>
  </sheets>
  <definedNames/>
  <calcPr fullCalcOnLoad="1"/>
</workbook>
</file>

<file path=xl/sharedStrings.xml><?xml version="1.0" encoding="utf-8"?>
<sst xmlns="http://schemas.openxmlformats.org/spreadsheetml/2006/main" count="91" uniqueCount="72">
  <si>
    <t>This workbook contains bedload transport calculation results from USDA Forest Service's BAGS software.</t>
  </si>
  <si>
    <t>Bedload transport equation used: The surface-based bedload equation of Wilcock and Crowe (2003).</t>
  </si>
  <si>
    <t>Input data are stored in worksheet "Input" and results are stored in worksheet "Output".</t>
  </si>
  <si>
    <t>Calculation was performed by Kathi Peacock on 1/2/2013.</t>
  </si>
  <si>
    <t>Water surface slope</t>
  </si>
  <si>
    <t>Bankfull width</t>
  </si>
  <si>
    <t>N/A</t>
  </si>
  <si>
    <t>Left floodplain boundary</t>
  </si>
  <si>
    <t>Left floodplain Manning's n</t>
  </si>
  <si>
    <t>Right floodplain boundary</t>
  </si>
  <si>
    <t>Right floodplain Manning's n</t>
  </si>
  <si>
    <t>CROSS SECTION</t>
  </si>
  <si>
    <t>Lateral distance (m)</t>
  </si>
  <si>
    <t>Elevation (m)</t>
  </si>
  <si>
    <t>Flow duration curve is given</t>
  </si>
  <si>
    <t>on Columns E and F</t>
  </si>
  <si>
    <t>FLOW DURATION CURVE</t>
  </si>
  <si>
    <t>Discharge (cms)</t>
  </si>
  <si>
    <t>Exceedance</t>
  </si>
  <si>
    <t>probability (%)</t>
  </si>
  <si>
    <t>SURFACE GRAIN SIZE DISTRIBUTION</t>
  </si>
  <si>
    <t>Size (mm)</t>
  </si>
  <si>
    <t>% Finer</t>
  </si>
  <si>
    <t>STATISTICS OF THE ABOVE GRAIN SIZE DISTRIBUTION:</t>
  </si>
  <si>
    <t>Geometric mean (mm)</t>
  </si>
  <si>
    <t>Geometric standard deviation</t>
  </si>
  <si>
    <t>D10 (mm)</t>
  </si>
  <si>
    <t>D16 (mm)</t>
  </si>
  <si>
    <t>D25 (mm)</t>
  </si>
  <si>
    <t>D50 (mm)</t>
  </si>
  <si>
    <t>D65 (mm)</t>
  </si>
  <si>
    <t>D75 (mm)</t>
  </si>
  <si>
    <t>D84 (mm)</t>
  </si>
  <si>
    <t>D90 (mm)</t>
  </si>
  <si>
    <t>Main channel Manning's n</t>
  </si>
  <si>
    <t>Average bedload transport rate (kg/min.)</t>
  </si>
  <si>
    <t>RATING CURVES</t>
  </si>
  <si>
    <t>Discharge</t>
  </si>
  <si>
    <t>(cms)</t>
  </si>
  <si>
    <t>Bedload transport</t>
  </si>
  <si>
    <t>rate (kg/min.)</t>
  </si>
  <si>
    <t>Transport</t>
  </si>
  <si>
    <t>Stage</t>
  </si>
  <si>
    <t>Max water</t>
  </si>
  <si>
    <t>Hydraulic</t>
  </si>
  <si>
    <t>radius (m)</t>
  </si>
  <si>
    <t>depth (m)</t>
  </si>
  <si>
    <t>Sediment transport rate by size, in kg/min.</t>
  </si>
  <si>
    <t>8 - 16 mm</t>
  </si>
  <si>
    <t>16 - 32 mm</t>
  </si>
  <si>
    <t>32 - 64 mm</t>
  </si>
  <si>
    <t>64 - 128 mm</t>
  </si>
  <si>
    <t>128 - 256 mm</t>
  </si>
  <si>
    <t>256 - 512 mm</t>
  </si>
  <si>
    <t>512 - 1064 mm</t>
  </si>
  <si>
    <t>BEDLOAD GRAIN SIZE DISTRIBUTION</t>
  </si>
  <si>
    <t>Bedload Transport</t>
  </si>
  <si>
    <t>Wtr Depth</t>
  </si>
  <si>
    <t>Hydraulic radius</t>
  </si>
  <si>
    <t>cfs</t>
  </si>
  <si>
    <t>tons/min</t>
  </si>
  <si>
    <t>tons/day</t>
  </si>
  <si>
    <t>m</t>
  </si>
  <si>
    <t>ft</t>
  </si>
  <si>
    <t>hyd radius (ft)</t>
  </si>
  <si>
    <t>Q (cfs)</t>
  </si>
  <si>
    <t>critical</t>
  </si>
  <si>
    <t>~6 cfs (measured at time of survey)</t>
  </si>
  <si>
    <t>low flow</t>
  </si>
  <si>
    <t>~150 cfs</t>
  </si>
  <si>
    <t>BF</t>
  </si>
  <si>
    <t>&lt;83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</si>
</sst>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##&quot; m&quot;"/>
    <numFmt numFmtId="165" formatCode="###0.##"/>
  </numFmts>
  <fonts count="41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8"/>
      <color indexed="8"/>
      <name val="Arial"/>
      <family val="0"/>
    </font>
    <font>
      <sz val="10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0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8"/>
      <color indexed="8"/>
      <name val="Arial"/>
      <family val="0"/>
    </font>
    <font>
      <b/>
      <sz val="10"/>
      <color indexed="8"/>
      <name val="Calibri"/>
      <family val="0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sz val="10"/>
      <color theme="1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 horizontal="center"/>
    </xf>
    <xf numFmtId="165" fontId="0" fillId="33" borderId="0" xfId="0" applyNumberFormat="1" applyFill="1" applyAlignment="1">
      <alignment horizontal="center"/>
    </xf>
    <xf numFmtId="0" fontId="36" fillId="33" borderId="0" xfId="55" applyFill="1" applyAlignment="1">
      <alignment horizontal="center"/>
      <protection/>
    </xf>
    <xf numFmtId="0" fontId="36" fillId="0" borderId="0" xfId="55">
      <alignment/>
      <protection/>
    </xf>
    <xf numFmtId="0" fontId="36" fillId="34" borderId="0" xfId="55" applyFill="1">
      <alignment/>
      <protection/>
    </xf>
    <xf numFmtId="0" fontId="36" fillId="7" borderId="0" xfId="55" applyFill="1">
      <alignment/>
      <protection/>
    </xf>
    <xf numFmtId="0" fontId="36" fillId="0" borderId="0" xfId="55" applyFill="1">
      <alignment/>
      <protection/>
    </xf>
    <xf numFmtId="0" fontId="36" fillId="12" borderId="0" xfId="55" applyFill="1">
      <alignment/>
      <protection/>
    </xf>
    <xf numFmtId="0" fontId="36" fillId="0" borderId="0" xfId="55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-0.00125"/>
          <c:w val="0.93675"/>
          <c:h val="0.95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Input!$E$5:$E$30</c:f>
              <c:numCache>
                <c:ptCount val="26"/>
                <c:pt idx="0">
                  <c:v>2.350311</c:v>
                </c:pt>
                <c:pt idx="1">
                  <c:v>5.1582767600921615</c:v>
                </c:pt>
                <c:pt idx="2">
                  <c:v>6.548779294610595</c:v>
                </c:pt>
                <c:pt idx="3">
                  <c:v>7.964104227191163</c:v>
                </c:pt>
                <c:pt idx="4">
                  <c:v>10.29718323347168</c:v>
                </c:pt>
                <c:pt idx="5">
                  <c:v>15.425887964904785</c:v>
                </c:pt>
                <c:pt idx="6">
                  <c:v>20.56876917099609</c:v>
                </c:pt>
                <c:pt idx="7">
                  <c:v>27.00397990858154</c:v>
                </c:pt>
                <c:pt idx="8">
                  <c:v>34.76618568867187</c:v>
                </c:pt>
                <c:pt idx="9">
                  <c:v>43.754246911889645</c:v>
                </c:pt>
                <c:pt idx="10">
                  <c:v>52.08125758703613</c:v>
                </c:pt>
                <c:pt idx="11">
                  <c:v>63.16419609052734</c:v>
                </c:pt>
                <c:pt idx="12">
                  <c:v>76.3036256090332</c:v>
                </c:pt>
                <c:pt idx="13">
                  <c:v>95.16946736586912</c:v>
                </c:pt>
                <c:pt idx="14">
                  <c:v>100.21878335528321</c:v>
                </c:pt>
                <c:pt idx="15">
                  <c:v>106.5310488825586</c:v>
                </c:pt>
                <c:pt idx="16">
                  <c:v>113.10298655396484</c:v>
                </c:pt>
                <c:pt idx="17">
                  <c:v>121.60246573376952</c:v>
                </c:pt>
                <c:pt idx="18">
                  <c:v>131.94751091923828</c:v>
                </c:pt>
                <c:pt idx="19">
                  <c:v>146.30191367712888</c:v>
                </c:pt>
                <c:pt idx="20">
                  <c:v>164.61176164722656</c:v>
                </c:pt>
                <c:pt idx="21">
                  <c:v>196.97297622990232</c:v>
                </c:pt>
                <c:pt idx="22">
                  <c:v>296.1019237039453</c:v>
                </c:pt>
                <c:pt idx="23">
                  <c:v>424.4193683329687</c:v>
                </c:pt>
                <c:pt idx="24">
                  <c:v>836.1942002039575</c:v>
                </c:pt>
                <c:pt idx="25">
                  <c:v>1860</c:v>
                </c:pt>
              </c:numCache>
            </c:numRef>
          </c:xVal>
          <c:yVal>
            <c:numRef>
              <c:f>Input!$F$5:$F$30</c:f>
              <c:numCache>
                <c:ptCount val="26"/>
                <c:pt idx="0">
                  <c:v>100</c:v>
                </c:pt>
                <c:pt idx="1">
                  <c:v>90</c:v>
                </c:pt>
                <c:pt idx="2">
                  <c:v>80</c:v>
                </c:pt>
                <c:pt idx="3">
                  <c:v>70</c:v>
                </c:pt>
                <c:pt idx="4">
                  <c:v>60</c:v>
                </c:pt>
                <c:pt idx="5">
                  <c:v>50</c:v>
                </c:pt>
                <c:pt idx="6">
                  <c:v>45</c:v>
                </c:pt>
                <c:pt idx="7">
                  <c:v>40</c:v>
                </c:pt>
                <c:pt idx="8">
                  <c:v>35</c:v>
                </c:pt>
                <c:pt idx="9">
                  <c:v>30</c:v>
                </c:pt>
                <c:pt idx="10">
                  <c:v>25</c:v>
                </c:pt>
                <c:pt idx="11">
                  <c:v>20</c:v>
                </c:pt>
                <c:pt idx="12">
                  <c:v>15</c:v>
                </c:pt>
                <c:pt idx="13">
                  <c:v>10</c:v>
                </c:pt>
                <c:pt idx="14">
                  <c:v>9</c:v>
                </c:pt>
                <c:pt idx="15">
                  <c:v>8</c:v>
                </c:pt>
                <c:pt idx="16">
                  <c:v>7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0.5</c:v>
                </c:pt>
                <c:pt idx="24">
                  <c:v>0.0999999999999943</c:v>
                </c:pt>
                <c:pt idx="25">
                  <c:v>0</c:v>
                </c:pt>
              </c:numCache>
            </c:numRef>
          </c:yVal>
          <c:smooth val="0"/>
        </c:ser>
        <c:axId val="62901989"/>
        <c:axId val="29246990"/>
      </c:scatterChart>
      <c:valAx>
        <c:axId val="62901989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Discharge (cms)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46990"/>
        <c:crossesAt val="0"/>
        <c:crossBetween val="midCat"/>
        <c:dispUnits/>
      </c:valAx>
      <c:valAx>
        <c:axId val="2924699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Exceedance Probability (%)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01989"/>
        <c:crossesAt val="1"/>
        <c:crossBetween val="midCat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-0.00125"/>
          <c:w val="0.93675"/>
          <c:h val="0.95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Input!$B$16:$B$91</c:f>
              <c:numCache>
                <c:ptCount val="76"/>
                <c:pt idx="0">
                  <c:v>0</c:v>
                </c:pt>
                <c:pt idx="1">
                  <c:v>0.9144000000000001</c:v>
                </c:pt>
                <c:pt idx="2">
                  <c:v>1.6764000000000001</c:v>
                </c:pt>
                <c:pt idx="3">
                  <c:v>2.286</c:v>
                </c:pt>
                <c:pt idx="4">
                  <c:v>3.2004</c:v>
                </c:pt>
                <c:pt idx="5">
                  <c:v>3.81</c:v>
                </c:pt>
                <c:pt idx="6">
                  <c:v>4.7244</c:v>
                </c:pt>
                <c:pt idx="7">
                  <c:v>5.1816</c:v>
                </c:pt>
                <c:pt idx="8">
                  <c:v>5.3340000000000005</c:v>
                </c:pt>
                <c:pt idx="9">
                  <c:v>6.2484</c:v>
                </c:pt>
                <c:pt idx="10">
                  <c:v>6.7056000000000004</c:v>
                </c:pt>
                <c:pt idx="11">
                  <c:v>7.62</c:v>
                </c:pt>
                <c:pt idx="12">
                  <c:v>8.5344</c:v>
                </c:pt>
                <c:pt idx="13">
                  <c:v>9.144</c:v>
                </c:pt>
                <c:pt idx="14">
                  <c:v>9.906</c:v>
                </c:pt>
                <c:pt idx="15">
                  <c:v>9.99744</c:v>
                </c:pt>
                <c:pt idx="16">
                  <c:v>10.0584</c:v>
                </c:pt>
                <c:pt idx="17">
                  <c:v>10.668000000000001</c:v>
                </c:pt>
                <c:pt idx="18">
                  <c:v>11.5824</c:v>
                </c:pt>
                <c:pt idx="19">
                  <c:v>12.4968</c:v>
                </c:pt>
                <c:pt idx="20">
                  <c:v>13.411200000000001</c:v>
                </c:pt>
                <c:pt idx="21">
                  <c:v>14.020800000000001</c:v>
                </c:pt>
                <c:pt idx="22">
                  <c:v>14.9352</c:v>
                </c:pt>
                <c:pt idx="23">
                  <c:v>15.8496</c:v>
                </c:pt>
                <c:pt idx="24">
                  <c:v>16.4592</c:v>
                </c:pt>
                <c:pt idx="25">
                  <c:v>17.2212</c:v>
                </c:pt>
                <c:pt idx="26">
                  <c:v>17.9832</c:v>
                </c:pt>
                <c:pt idx="27">
                  <c:v>18.8976</c:v>
                </c:pt>
                <c:pt idx="28">
                  <c:v>19.08048</c:v>
                </c:pt>
                <c:pt idx="29">
                  <c:v>19.812</c:v>
                </c:pt>
                <c:pt idx="30">
                  <c:v>20.7264</c:v>
                </c:pt>
                <c:pt idx="31">
                  <c:v>21.640800000000002</c:v>
                </c:pt>
                <c:pt idx="32">
                  <c:v>21.76272</c:v>
                </c:pt>
                <c:pt idx="33">
                  <c:v>21.88464</c:v>
                </c:pt>
                <c:pt idx="34">
                  <c:v>22.555200000000003</c:v>
                </c:pt>
                <c:pt idx="35">
                  <c:v>23.4696</c:v>
                </c:pt>
                <c:pt idx="36">
                  <c:v>24.384</c:v>
                </c:pt>
                <c:pt idx="37">
                  <c:v>25.2984</c:v>
                </c:pt>
                <c:pt idx="38">
                  <c:v>26.2128</c:v>
                </c:pt>
                <c:pt idx="39">
                  <c:v>26.67</c:v>
                </c:pt>
                <c:pt idx="40">
                  <c:v>27.127200000000002</c:v>
                </c:pt>
                <c:pt idx="41">
                  <c:v>28.041600000000003</c:v>
                </c:pt>
                <c:pt idx="42">
                  <c:v>28.803600000000003</c:v>
                </c:pt>
                <c:pt idx="43">
                  <c:v>28.83408</c:v>
                </c:pt>
                <c:pt idx="44">
                  <c:v>29.108400000000003</c:v>
                </c:pt>
                <c:pt idx="45">
                  <c:v>30.0228</c:v>
                </c:pt>
                <c:pt idx="46">
                  <c:v>30.7848</c:v>
                </c:pt>
                <c:pt idx="47">
                  <c:v>31.6992</c:v>
                </c:pt>
                <c:pt idx="48">
                  <c:v>32.308800000000005</c:v>
                </c:pt>
                <c:pt idx="49">
                  <c:v>32.73552</c:v>
                </c:pt>
                <c:pt idx="50">
                  <c:v>33.34512</c:v>
                </c:pt>
                <c:pt idx="51">
                  <c:v>33.8328</c:v>
                </c:pt>
                <c:pt idx="52">
                  <c:v>34.1376</c:v>
                </c:pt>
                <c:pt idx="53">
                  <c:v>34.4424</c:v>
                </c:pt>
                <c:pt idx="54">
                  <c:v>35.2044</c:v>
                </c:pt>
                <c:pt idx="55">
                  <c:v>35.3568</c:v>
                </c:pt>
                <c:pt idx="56">
                  <c:v>35.38728</c:v>
                </c:pt>
                <c:pt idx="57">
                  <c:v>36.21024</c:v>
                </c:pt>
                <c:pt idx="58">
                  <c:v>36.8808</c:v>
                </c:pt>
                <c:pt idx="59">
                  <c:v>37.7952</c:v>
                </c:pt>
                <c:pt idx="60">
                  <c:v>38.49624</c:v>
                </c:pt>
                <c:pt idx="61">
                  <c:v>38.46576</c:v>
                </c:pt>
                <c:pt idx="62">
                  <c:v>38.80104</c:v>
                </c:pt>
                <c:pt idx="63">
                  <c:v>39.288720000000005</c:v>
                </c:pt>
                <c:pt idx="64">
                  <c:v>39.3192</c:v>
                </c:pt>
                <c:pt idx="65">
                  <c:v>39.34968</c:v>
                </c:pt>
                <c:pt idx="66">
                  <c:v>39.9288</c:v>
                </c:pt>
                <c:pt idx="67">
                  <c:v>40.8432</c:v>
                </c:pt>
                <c:pt idx="68">
                  <c:v>41.757600000000004</c:v>
                </c:pt>
                <c:pt idx="69">
                  <c:v>42.672000000000004</c:v>
                </c:pt>
                <c:pt idx="70">
                  <c:v>43.586400000000005</c:v>
                </c:pt>
                <c:pt idx="71">
                  <c:v>44.500800000000005</c:v>
                </c:pt>
                <c:pt idx="72">
                  <c:v>45.01896</c:v>
                </c:pt>
                <c:pt idx="73">
                  <c:v>44.958000000000006</c:v>
                </c:pt>
                <c:pt idx="74">
                  <c:v>45.049440000000004</c:v>
                </c:pt>
                <c:pt idx="75">
                  <c:v>45.201840000000004</c:v>
                </c:pt>
              </c:numCache>
            </c:numRef>
          </c:xVal>
          <c:yVal>
            <c:numRef>
              <c:f>Input!$C$16:$C$91</c:f>
              <c:numCache>
                <c:ptCount val="76"/>
                <c:pt idx="0">
                  <c:v>36.6522</c:v>
                </c:pt>
                <c:pt idx="1">
                  <c:v>34.908744</c:v>
                </c:pt>
                <c:pt idx="2">
                  <c:v>35.073336</c:v>
                </c:pt>
                <c:pt idx="3">
                  <c:v>34.875215999999995</c:v>
                </c:pt>
                <c:pt idx="4">
                  <c:v>35.472624</c:v>
                </c:pt>
                <c:pt idx="5">
                  <c:v>35.46348</c:v>
                </c:pt>
                <c:pt idx="6">
                  <c:v>35.195256</c:v>
                </c:pt>
                <c:pt idx="7">
                  <c:v>35.094672</c:v>
                </c:pt>
                <c:pt idx="8">
                  <c:v>36.219384</c:v>
                </c:pt>
                <c:pt idx="9">
                  <c:v>35.948112</c:v>
                </c:pt>
                <c:pt idx="10">
                  <c:v>35.317175999999996</c:v>
                </c:pt>
                <c:pt idx="11">
                  <c:v>35.527488000000005</c:v>
                </c:pt>
                <c:pt idx="12">
                  <c:v>35.240975999999996</c:v>
                </c:pt>
                <c:pt idx="13">
                  <c:v>35.597592</c:v>
                </c:pt>
                <c:pt idx="14">
                  <c:v>35.557968</c:v>
                </c:pt>
                <c:pt idx="15">
                  <c:v>34.302192</c:v>
                </c:pt>
                <c:pt idx="16">
                  <c:v>34.268664</c:v>
                </c:pt>
                <c:pt idx="17">
                  <c:v>33.93948</c:v>
                </c:pt>
                <c:pt idx="18">
                  <c:v>33.753552</c:v>
                </c:pt>
                <c:pt idx="19">
                  <c:v>34.079688000000004</c:v>
                </c:pt>
                <c:pt idx="20">
                  <c:v>34.085784000000004</c:v>
                </c:pt>
                <c:pt idx="21">
                  <c:v>34.344864</c:v>
                </c:pt>
                <c:pt idx="22">
                  <c:v>33.765744000000005</c:v>
                </c:pt>
                <c:pt idx="23">
                  <c:v>33.844992</c:v>
                </c:pt>
                <c:pt idx="24">
                  <c:v>33.201864</c:v>
                </c:pt>
                <c:pt idx="25">
                  <c:v>33.256728</c:v>
                </c:pt>
                <c:pt idx="26">
                  <c:v>33.570672</c:v>
                </c:pt>
                <c:pt idx="27">
                  <c:v>34.844736</c:v>
                </c:pt>
                <c:pt idx="28">
                  <c:v>33.57372</c:v>
                </c:pt>
                <c:pt idx="29">
                  <c:v>34.043112</c:v>
                </c:pt>
                <c:pt idx="30">
                  <c:v>34.204656</c:v>
                </c:pt>
                <c:pt idx="31">
                  <c:v>33.87852</c:v>
                </c:pt>
                <c:pt idx="32">
                  <c:v>33.211008</c:v>
                </c:pt>
                <c:pt idx="33">
                  <c:v>32.8422</c:v>
                </c:pt>
                <c:pt idx="34">
                  <c:v>32.97936</c:v>
                </c:pt>
                <c:pt idx="35">
                  <c:v>33.009840000000004</c:v>
                </c:pt>
                <c:pt idx="36">
                  <c:v>33.009840000000004</c:v>
                </c:pt>
                <c:pt idx="37">
                  <c:v>32.860488000000004</c:v>
                </c:pt>
                <c:pt idx="38">
                  <c:v>32.6136</c:v>
                </c:pt>
                <c:pt idx="39">
                  <c:v>32.711135999999996</c:v>
                </c:pt>
                <c:pt idx="40">
                  <c:v>33.4518</c:v>
                </c:pt>
                <c:pt idx="41">
                  <c:v>33.442656</c:v>
                </c:pt>
                <c:pt idx="42">
                  <c:v>32.65932</c:v>
                </c:pt>
                <c:pt idx="43">
                  <c:v>32.628840000000004</c:v>
                </c:pt>
                <c:pt idx="44">
                  <c:v>32.360616</c:v>
                </c:pt>
                <c:pt idx="45">
                  <c:v>32.256984</c:v>
                </c:pt>
                <c:pt idx="46">
                  <c:v>32.21736</c:v>
                </c:pt>
                <c:pt idx="47">
                  <c:v>32.226504</c:v>
                </c:pt>
                <c:pt idx="48">
                  <c:v>32.33928</c:v>
                </c:pt>
                <c:pt idx="49">
                  <c:v>32.543496</c:v>
                </c:pt>
                <c:pt idx="50">
                  <c:v>32.153352</c:v>
                </c:pt>
                <c:pt idx="51">
                  <c:v>32.229552</c:v>
                </c:pt>
                <c:pt idx="52">
                  <c:v>32.708088000000004</c:v>
                </c:pt>
                <c:pt idx="53">
                  <c:v>32.540448</c:v>
                </c:pt>
                <c:pt idx="54">
                  <c:v>32.56788</c:v>
                </c:pt>
                <c:pt idx="55">
                  <c:v>32.595312</c:v>
                </c:pt>
                <c:pt idx="56">
                  <c:v>32.628840000000004</c:v>
                </c:pt>
                <c:pt idx="57">
                  <c:v>33.342072</c:v>
                </c:pt>
                <c:pt idx="58">
                  <c:v>33.381696</c:v>
                </c:pt>
                <c:pt idx="59">
                  <c:v>33.40608</c:v>
                </c:pt>
                <c:pt idx="60">
                  <c:v>32.628840000000004</c:v>
                </c:pt>
                <c:pt idx="61">
                  <c:v>33.366456</c:v>
                </c:pt>
                <c:pt idx="62">
                  <c:v>32.406335999999996</c:v>
                </c:pt>
                <c:pt idx="63">
                  <c:v>32.546544000000004</c:v>
                </c:pt>
                <c:pt idx="64">
                  <c:v>32.628840000000004</c:v>
                </c:pt>
                <c:pt idx="65">
                  <c:v>32.802576</c:v>
                </c:pt>
                <c:pt idx="66">
                  <c:v>32.890968</c:v>
                </c:pt>
                <c:pt idx="67">
                  <c:v>32.845248</c:v>
                </c:pt>
                <c:pt idx="68">
                  <c:v>32.900112</c:v>
                </c:pt>
                <c:pt idx="69">
                  <c:v>33.211008</c:v>
                </c:pt>
                <c:pt idx="70">
                  <c:v>33.357312</c:v>
                </c:pt>
                <c:pt idx="71">
                  <c:v>33.351216</c:v>
                </c:pt>
                <c:pt idx="72">
                  <c:v>33.399984</c:v>
                </c:pt>
                <c:pt idx="73">
                  <c:v>34.268664</c:v>
                </c:pt>
                <c:pt idx="74">
                  <c:v>36.088319999999996</c:v>
                </c:pt>
                <c:pt idx="75">
                  <c:v>36.066984</c:v>
                </c:pt>
              </c:numCache>
            </c:numRef>
          </c:yVal>
          <c:smooth val="0"/>
        </c:ser>
        <c:axId val="61896319"/>
        <c:axId val="20195960"/>
      </c:scatterChart>
      <c:valAx>
        <c:axId val="61896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Station (m)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95960"/>
        <c:crossesAt val="0"/>
        <c:crossBetween val="midCat"/>
        <c:dispUnits/>
      </c:valAx>
      <c:valAx>
        <c:axId val="20195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Elevation (m)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96319"/>
        <c:crossesAt val="-200000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-0.00125"/>
          <c:w val="0.93575"/>
          <c:h val="0.95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Input!$H$4:$H$11</c:f>
              <c:numCache>
                <c:ptCount val="8"/>
                <c:pt idx="0">
                  <c:v>8</c:v>
                </c:pt>
                <c:pt idx="1">
                  <c:v>16</c:v>
                </c:pt>
                <c:pt idx="2">
                  <c:v>32</c:v>
                </c:pt>
                <c:pt idx="3">
                  <c:v>64</c:v>
                </c:pt>
                <c:pt idx="4">
                  <c:v>128</c:v>
                </c:pt>
                <c:pt idx="5">
                  <c:v>256</c:v>
                </c:pt>
                <c:pt idx="6">
                  <c:v>512</c:v>
                </c:pt>
                <c:pt idx="7">
                  <c:v>1064</c:v>
                </c:pt>
              </c:numCache>
            </c:numRef>
          </c:xVal>
          <c:yVal>
            <c:numRef>
              <c:f>Input!$I$4:$I$11</c:f>
              <c:numCache>
                <c:ptCount val="8"/>
                <c:pt idx="0">
                  <c:v>0</c:v>
                </c:pt>
                <c:pt idx="1">
                  <c:v>3.03</c:v>
                </c:pt>
                <c:pt idx="2">
                  <c:v>7.27</c:v>
                </c:pt>
                <c:pt idx="3">
                  <c:v>16.97</c:v>
                </c:pt>
                <c:pt idx="4">
                  <c:v>39.39</c:v>
                </c:pt>
                <c:pt idx="5">
                  <c:v>56.97</c:v>
                </c:pt>
                <c:pt idx="6">
                  <c:v>84.24</c:v>
                </c:pt>
                <c:pt idx="7">
                  <c:v>100</c:v>
                </c:pt>
              </c:numCache>
            </c:numRef>
          </c:yVal>
          <c:smooth val="0"/>
        </c:ser>
        <c:axId val="47545913"/>
        <c:axId val="25260034"/>
      </c:scatterChart>
      <c:valAx>
        <c:axId val="47545913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Grain Size (mm)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60034"/>
        <c:crossesAt val="0"/>
        <c:crossBetween val="midCat"/>
        <c:dispUnits/>
      </c:valAx>
      <c:valAx>
        <c:axId val="2526003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Percent Finer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45913"/>
        <c:crossesAt val="1"/>
        <c:crossBetween val="midCat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-0.00125"/>
          <c:w val="0.93375"/>
          <c:h val="0.962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Output!$H$7:$H$32</c:f>
              <c:numCache>
                <c:ptCount val="26"/>
                <c:pt idx="0">
                  <c:v>2.350311</c:v>
                </c:pt>
                <c:pt idx="1">
                  <c:v>5.1582767600921615</c:v>
                </c:pt>
                <c:pt idx="2">
                  <c:v>6.548779294610595</c:v>
                </c:pt>
                <c:pt idx="3">
                  <c:v>7.964104227191163</c:v>
                </c:pt>
                <c:pt idx="4">
                  <c:v>10.29718323347168</c:v>
                </c:pt>
                <c:pt idx="5">
                  <c:v>15.425887964904785</c:v>
                </c:pt>
                <c:pt idx="6">
                  <c:v>20.56876917099609</c:v>
                </c:pt>
                <c:pt idx="7">
                  <c:v>27.00397990858154</c:v>
                </c:pt>
                <c:pt idx="8">
                  <c:v>34.76618568867187</c:v>
                </c:pt>
                <c:pt idx="9">
                  <c:v>43.754246911889645</c:v>
                </c:pt>
                <c:pt idx="10">
                  <c:v>52.08125758703613</c:v>
                </c:pt>
                <c:pt idx="11">
                  <c:v>63.16419609052734</c:v>
                </c:pt>
                <c:pt idx="12">
                  <c:v>76.3036256090332</c:v>
                </c:pt>
                <c:pt idx="13">
                  <c:v>95.16946736586912</c:v>
                </c:pt>
                <c:pt idx="14">
                  <c:v>100.21878335528321</c:v>
                </c:pt>
                <c:pt idx="15">
                  <c:v>106.5310488825586</c:v>
                </c:pt>
                <c:pt idx="16">
                  <c:v>113.10298655396484</c:v>
                </c:pt>
                <c:pt idx="17">
                  <c:v>121.60246573376952</c:v>
                </c:pt>
                <c:pt idx="18">
                  <c:v>131.94751091923828</c:v>
                </c:pt>
                <c:pt idx="19">
                  <c:v>146.30191367712888</c:v>
                </c:pt>
                <c:pt idx="20">
                  <c:v>164.61176164722656</c:v>
                </c:pt>
                <c:pt idx="21">
                  <c:v>196.97297622990232</c:v>
                </c:pt>
                <c:pt idx="22">
                  <c:v>296.1019237039453</c:v>
                </c:pt>
                <c:pt idx="23">
                  <c:v>424.4193683329687</c:v>
                </c:pt>
                <c:pt idx="24">
                  <c:v>836.1942002039575</c:v>
                </c:pt>
                <c:pt idx="25">
                  <c:v>1860</c:v>
                </c:pt>
              </c:numCache>
            </c:numRef>
          </c:xVal>
          <c:yVal>
            <c:numRef>
              <c:f>Output!$I$7:$I$32</c:f>
              <c:numCache>
                <c:ptCount val="26"/>
                <c:pt idx="0">
                  <c:v>1.4892793545960214E-06</c:v>
                </c:pt>
                <c:pt idx="1">
                  <c:v>1.2744644456581855E-05</c:v>
                </c:pt>
                <c:pt idx="2">
                  <c:v>3.90042844190834E-05</c:v>
                </c:pt>
                <c:pt idx="3">
                  <c:v>9.866365907467799E-05</c:v>
                </c:pt>
                <c:pt idx="4">
                  <c:v>0.00029894940516711846</c:v>
                </c:pt>
                <c:pt idx="5">
                  <c:v>0.0015546489260970804</c:v>
                </c:pt>
                <c:pt idx="6">
                  <c:v>0.0068266862371676425</c:v>
                </c:pt>
                <c:pt idx="7">
                  <c:v>0.027733463211016426</c:v>
                </c:pt>
                <c:pt idx="8">
                  <c:v>0.09964824378622784</c:v>
                </c:pt>
                <c:pt idx="9">
                  <c:v>0.3133501331027926</c:v>
                </c:pt>
                <c:pt idx="10">
                  <c:v>0.7155521510460507</c:v>
                </c:pt>
                <c:pt idx="11">
                  <c:v>1.7603516992086858</c:v>
                </c:pt>
                <c:pt idx="12">
                  <c:v>4.270901234406272</c:v>
                </c:pt>
                <c:pt idx="13">
                  <c:v>12.395311715859643</c:v>
                </c:pt>
                <c:pt idx="14">
                  <c:v>15.886049705521181</c:v>
                </c:pt>
                <c:pt idx="15">
                  <c:v>21.4407039481084</c:v>
                </c:pt>
                <c:pt idx="16">
                  <c:v>28.949020807469235</c:v>
                </c:pt>
                <c:pt idx="17">
                  <c:v>41.24563006385886</c:v>
                </c:pt>
                <c:pt idx="18">
                  <c:v>61.57527246512784</c:v>
                </c:pt>
                <c:pt idx="19">
                  <c:v>104.72472493229397</c:v>
                </c:pt>
                <c:pt idx="20">
                  <c:v>187.64155674353677</c:v>
                </c:pt>
                <c:pt idx="21">
                  <c:v>411.53260050592155</c:v>
                </c:pt>
                <c:pt idx="22">
                  <c:v>2006.738215735523</c:v>
                </c:pt>
                <c:pt idx="23">
                  <c:v>6261.59000197113</c:v>
                </c:pt>
                <c:pt idx="24">
                  <c:v>36855.84533446783</c:v>
                </c:pt>
                <c:pt idx="25">
                  <c:v>201162.64124979964</c:v>
                </c:pt>
              </c:numCache>
            </c:numRef>
          </c:yVal>
          <c:smooth val="0"/>
        </c:ser>
        <c:axId val="26013715"/>
        <c:axId val="32796844"/>
      </c:scatterChart>
      <c:valAx>
        <c:axId val="26013715"/>
        <c:scaling>
          <c:logBase val="10"/>
          <c:orientation val="minMax"/>
          <c:max val="1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Discharge (cms)</a:t>
                </a:r>
              </a:p>
            </c:rich>
          </c:tx>
          <c:layout>
            <c:manualLayout>
              <c:xMode val="factor"/>
              <c:yMode val="factor"/>
              <c:x val="0.01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96844"/>
        <c:crossesAt val="1"/>
        <c:crossBetween val="midCat"/>
        <c:dispUnits/>
      </c:valAx>
      <c:valAx>
        <c:axId val="32796844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Bedload Transport Rate (kg/min.)</a:t>
                </a:r>
              </a:p>
            </c:rich>
          </c:tx>
          <c:layout>
            <c:manualLayout>
              <c:xMode val="factor"/>
              <c:yMode val="factor"/>
              <c:x val="-0.02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13715"/>
        <c:crossesAt val="10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-0.00125"/>
          <c:w val="0.907"/>
          <c:h val="0.95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Output!$H$7:$H$32</c:f>
              <c:numCache>
                <c:ptCount val="26"/>
                <c:pt idx="0">
                  <c:v>2.350311</c:v>
                </c:pt>
                <c:pt idx="1">
                  <c:v>5.1582767600921615</c:v>
                </c:pt>
                <c:pt idx="2">
                  <c:v>6.548779294610595</c:v>
                </c:pt>
                <c:pt idx="3">
                  <c:v>7.964104227191163</c:v>
                </c:pt>
                <c:pt idx="4">
                  <c:v>10.29718323347168</c:v>
                </c:pt>
                <c:pt idx="5">
                  <c:v>15.425887964904785</c:v>
                </c:pt>
                <c:pt idx="6">
                  <c:v>20.56876917099609</c:v>
                </c:pt>
                <c:pt idx="7">
                  <c:v>27.00397990858154</c:v>
                </c:pt>
                <c:pt idx="8">
                  <c:v>34.76618568867187</c:v>
                </c:pt>
                <c:pt idx="9">
                  <c:v>43.754246911889645</c:v>
                </c:pt>
                <c:pt idx="10">
                  <c:v>52.08125758703613</c:v>
                </c:pt>
                <c:pt idx="11">
                  <c:v>63.16419609052734</c:v>
                </c:pt>
                <c:pt idx="12">
                  <c:v>76.3036256090332</c:v>
                </c:pt>
                <c:pt idx="13">
                  <c:v>95.16946736586912</c:v>
                </c:pt>
                <c:pt idx="14">
                  <c:v>100.21878335528321</c:v>
                </c:pt>
                <c:pt idx="15">
                  <c:v>106.5310488825586</c:v>
                </c:pt>
                <c:pt idx="16">
                  <c:v>113.10298655396484</c:v>
                </c:pt>
                <c:pt idx="17">
                  <c:v>121.60246573376952</c:v>
                </c:pt>
                <c:pt idx="18">
                  <c:v>131.94751091923828</c:v>
                </c:pt>
                <c:pt idx="19">
                  <c:v>146.30191367712888</c:v>
                </c:pt>
                <c:pt idx="20">
                  <c:v>164.61176164722656</c:v>
                </c:pt>
                <c:pt idx="21">
                  <c:v>196.97297622990232</c:v>
                </c:pt>
                <c:pt idx="22">
                  <c:v>296.1019237039453</c:v>
                </c:pt>
                <c:pt idx="23">
                  <c:v>424.4193683329687</c:v>
                </c:pt>
                <c:pt idx="24">
                  <c:v>836.1942002039575</c:v>
                </c:pt>
                <c:pt idx="25">
                  <c:v>1860</c:v>
                </c:pt>
              </c:numCache>
            </c:numRef>
          </c:xVal>
          <c:yVal>
            <c:numRef>
              <c:f>Output!$J$7:$J$32</c:f>
              <c:numCache>
                <c:ptCount val="26"/>
                <c:pt idx="0">
                  <c:v>0.1353743327029098</c:v>
                </c:pt>
                <c:pt idx="1">
                  <c:v>0.16297608162209304</c:v>
                </c:pt>
                <c:pt idx="2">
                  <c:v>0.1837530304041408</c:v>
                </c:pt>
                <c:pt idx="3">
                  <c:v>0.2030670268004191</c:v>
                </c:pt>
                <c:pt idx="4">
                  <c:v>0.22822262491363096</c:v>
                </c:pt>
                <c:pt idx="5">
                  <c:v>0.2711259548283521</c:v>
                </c:pt>
                <c:pt idx="6">
                  <c:v>0.31957191627438847</c:v>
                </c:pt>
                <c:pt idx="7">
                  <c:v>0.3734327498998298</c:v>
                </c:pt>
                <c:pt idx="8">
                  <c:v>0.4304580128257031</c:v>
                </c:pt>
                <c:pt idx="9">
                  <c:v>0.48889462994400557</c:v>
                </c:pt>
                <c:pt idx="10">
                  <c:v>0.5358718936193161</c:v>
                </c:pt>
                <c:pt idx="11">
                  <c:v>0.5922441419188447</c:v>
                </c:pt>
                <c:pt idx="12">
                  <c:v>0.6535362351810294</c:v>
                </c:pt>
                <c:pt idx="13">
                  <c:v>0.7356733042935619</c:v>
                </c:pt>
                <c:pt idx="14">
                  <c:v>0.7562374136379519</c:v>
                </c:pt>
                <c:pt idx="15">
                  <c:v>0.7818571200895443</c:v>
                </c:pt>
                <c:pt idx="16">
                  <c:v>0.8083802804686288</c:v>
                </c:pt>
                <c:pt idx="17">
                  <c:v>0.8408109996896489</c:v>
                </c:pt>
                <c:pt idx="18">
                  <c:v>0.879093104451413</c:v>
                </c:pt>
                <c:pt idx="19">
                  <c:v>0.9325279572094884</c:v>
                </c:pt>
                <c:pt idx="20">
                  <c:v>0.9953297079411838</c:v>
                </c:pt>
                <c:pt idx="21">
                  <c:v>1.089485522954406</c:v>
                </c:pt>
                <c:pt idx="22">
                  <c:v>1.3337129932081946</c:v>
                </c:pt>
                <c:pt idx="23">
                  <c:v>1.590998780300209</c:v>
                </c:pt>
                <c:pt idx="24">
                  <c:v>2.2451299950437194</c:v>
                </c:pt>
                <c:pt idx="25">
                  <c:v>3.439360026788102</c:v>
                </c:pt>
              </c:numCache>
            </c:numRef>
          </c:yVal>
          <c:smooth val="0"/>
        </c:ser>
        <c:axId val="26736141"/>
        <c:axId val="39298678"/>
      </c:scatterChart>
      <c:valAx>
        <c:axId val="26736141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Discharge (cms)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98678"/>
        <c:crossesAt val="0"/>
        <c:crossBetween val="midCat"/>
        <c:dispUnits/>
      </c:valAx>
      <c:valAx>
        <c:axId val="39298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Transport Stage
(Normalized Shields Stress)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3614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-0.00125"/>
          <c:w val="0.93575"/>
          <c:h val="0.95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Output!$H$7:$H$32</c:f>
              <c:numCache>
                <c:ptCount val="26"/>
                <c:pt idx="0">
                  <c:v>2.350311</c:v>
                </c:pt>
                <c:pt idx="1">
                  <c:v>5.1582767600921615</c:v>
                </c:pt>
                <c:pt idx="2">
                  <c:v>6.548779294610595</c:v>
                </c:pt>
                <c:pt idx="3">
                  <c:v>7.964104227191163</c:v>
                </c:pt>
                <c:pt idx="4">
                  <c:v>10.29718323347168</c:v>
                </c:pt>
                <c:pt idx="5">
                  <c:v>15.425887964904785</c:v>
                </c:pt>
                <c:pt idx="6">
                  <c:v>20.56876917099609</c:v>
                </c:pt>
                <c:pt idx="7">
                  <c:v>27.00397990858154</c:v>
                </c:pt>
                <c:pt idx="8">
                  <c:v>34.76618568867187</c:v>
                </c:pt>
                <c:pt idx="9">
                  <c:v>43.754246911889645</c:v>
                </c:pt>
                <c:pt idx="10">
                  <c:v>52.08125758703613</c:v>
                </c:pt>
                <c:pt idx="11">
                  <c:v>63.16419609052734</c:v>
                </c:pt>
                <c:pt idx="12">
                  <c:v>76.3036256090332</c:v>
                </c:pt>
                <c:pt idx="13">
                  <c:v>95.16946736586912</c:v>
                </c:pt>
                <c:pt idx="14">
                  <c:v>100.21878335528321</c:v>
                </c:pt>
                <c:pt idx="15">
                  <c:v>106.5310488825586</c:v>
                </c:pt>
                <c:pt idx="16">
                  <c:v>113.10298655396484</c:v>
                </c:pt>
                <c:pt idx="17">
                  <c:v>121.60246573376952</c:v>
                </c:pt>
                <c:pt idx="18">
                  <c:v>131.94751091923828</c:v>
                </c:pt>
                <c:pt idx="19">
                  <c:v>146.30191367712888</c:v>
                </c:pt>
                <c:pt idx="20">
                  <c:v>164.61176164722656</c:v>
                </c:pt>
                <c:pt idx="21">
                  <c:v>196.97297622990232</c:v>
                </c:pt>
                <c:pt idx="22">
                  <c:v>296.1019237039453</c:v>
                </c:pt>
                <c:pt idx="23">
                  <c:v>424.4193683329687</c:v>
                </c:pt>
                <c:pt idx="24">
                  <c:v>836.1942002039575</c:v>
                </c:pt>
                <c:pt idx="25">
                  <c:v>1860</c:v>
                </c:pt>
              </c:numCache>
            </c:numRef>
          </c:xVal>
          <c:yVal>
            <c:numRef>
              <c:f>Output!$K$7:$K$32</c:f>
              <c:numCache>
                <c:ptCount val="26"/>
                <c:pt idx="0">
                  <c:v>0.709810769874573</c:v>
                </c:pt>
                <c:pt idx="1">
                  <c:v>0.9606130207786565</c:v>
                </c:pt>
                <c:pt idx="2">
                  <c:v>1.0356060842742925</c:v>
                </c:pt>
                <c:pt idx="3">
                  <c:v>1.1040299542694094</c:v>
                </c:pt>
                <c:pt idx="4">
                  <c:v>1.2082714548568734</c:v>
                </c:pt>
                <c:pt idx="5">
                  <c:v>1.3918034266891488</c:v>
                </c:pt>
                <c:pt idx="6">
                  <c:v>1.5250118045196541</c:v>
                </c:pt>
                <c:pt idx="7">
                  <c:v>1.6731090671539315</c:v>
                </c:pt>
                <c:pt idx="8">
                  <c:v>1.8299073335723888</c:v>
                </c:pt>
                <c:pt idx="9">
                  <c:v>1.9905862991638192</c:v>
                </c:pt>
                <c:pt idx="10">
                  <c:v>2.1197563043060317</c:v>
                </c:pt>
                <c:pt idx="11">
                  <c:v>2.2747590233459487</c:v>
                </c:pt>
                <c:pt idx="12">
                  <c:v>2.4432894864349377</c:v>
                </c:pt>
                <c:pt idx="13">
                  <c:v>2.6691358812561052</c:v>
                </c:pt>
                <c:pt idx="14">
                  <c:v>2.7256795345458995</c:v>
                </c:pt>
                <c:pt idx="15">
                  <c:v>2.7961241997985855</c:v>
                </c:pt>
                <c:pt idx="16">
                  <c:v>2.869053027374269</c:v>
                </c:pt>
                <c:pt idx="17">
                  <c:v>2.9582254448547385</c:v>
                </c:pt>
                <c:pt idx="18">
                  <c:v>3.0634869965515144</c:v>
                </c:pt>
                <c:pt idx="19">
                  <c:v>3.210412970214846</c:v>
                </c:pt>
                <c:pt idx="20">
                  <c:v>3.383094429931642</c:v>
                </c:pt>
                <c:pt idx="21">
                  <c:v>3.641987906433107</c:v>
                </c:pt>
                <c:pt idx="22">
                  <c:v>4.313522626007083</c:v>
                </c:pt>
                <c:pt idx="23">
                  <c:v>5.021431660217289</c:v>
                </c:pt>
                <c:pt idx="24">
                  <c:v>6.821664194641118</c:v>
                </c:pt>
                <c:pt idx="25">
                  <c:v>10.108301047119147</c:v>
                </c:pt>
              </c:numCache>
            </c:numRef>
          </c:yVal>
          <c:smooth val="0"/>
        </c:ser>
        <c:axId val="18143783"/>
        <c:axId val="29076320"/>
      </c:scatterChart>
      <c:valAx>
        <c:axId val="18143783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Discharge (cms)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76320"/>
        <c:crossesAt val="0"/>
        <c:crossBetween val="midCat"/>
        <c:dispUnits/>
      </c:valAx>
      <c:valAx>
        <c:axId val="29076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Max Water Depth (m)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4378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-0.007"/>
          <c:w val="0.926"/>
          <c:h val="0.92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'conv output'!$D$3:$D$28</c:f>
              <c:numCache/>
            </c:numRef>
          </c:xVal>
          <c:yVal>
            <c:numRef>
              <c:f>'conv output'!$F$3:$F$28</c:f>
              <c:numCache/>
            </c:numRef>
          </c:yVal>
          <c:smooth val="0"/>
        </c:ser>
        <c:axId val="60360289"/>
        <c:axId val="6371690"/>
      </c:scatterChart>
      <c:valAx>
        <c:axId val="6036028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Discharge (cfs)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1690"/>
        <c:crossesAt val="1E-19"/>
        <c:crossBetween val="midCat"/>
        <c:dispUnits/>
      </c:valAx>
      <c:valAx>
        <c:axId val="637169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Bedload Transport (tons/day)</a:t>
                </a:r>
              </a:p>
            </c:rich>
          </c:tx>
          <c:layout>
            <c:manualLayout>
              <c:xMode val="factor"/>
              <c:yMode val="factor"/>
              <c:x val="-0.02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60289"/>
        <c:crossesAt val="0.00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-0.008"/>
          <c:w val="0.9295"/>
          <c:h val="0.91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'conv output'!$L$3:$L$28</c:f>
              <c:numCache/>
            </c:numRef>
          </c:xVal>
          <c:yVal>
            <c:numRef>
              <c:f>'conv output'!$D$3:$D$28</c:f>
              <c:numCache/>
            </c:numRef>
          </c:yVal>
          <c:smooth val="0"/>
        </c:ser>
        <c:axId val="57345211"/>
        <c:axId val="46344852"/>
      </c:scatterChart>
      <c:valAx>
        <c:axId val="57345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Hydraulic Radius (ft)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44852"/>
        <c:crossesAt val="0"/>
        <c:crossBetween val="midCat"/>
        <c:dispUnits/>
      </c:valAx>
      <c:valAx>
        <c:axId val="4634485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Discharge (cfs)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4521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3</xdr:row>
      <xdr:rowOff>57150</xdr:rowOff>
    </xdr:from>
    <xdr:to>
      <xdr:col>23</xdr:col>
      <xdr:colOff>381000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11172825" y="571500"/>
        <a:ext cx="54673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21</xdr:row>
      <xdr:rowOff>104775</xdr:rowOff>
    </xdr:from>
    <xdr:to>
      <xdr:col>23</xdr:col>
      <xdr:colOff>323850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11115675" y="4048125"/>
        <a:ext cx="54673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8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1" customWidth="1"/>
  </cols>
  <sheetData>
    <row r="2" ht="15">
      <c r="B2" s="1" t="s">
        <v>0</v>
      </c>
    </row>
    <row r="4" ht="15">
      <c r="B4" s="1" t="s">
        <v>1</v>
      </c>
    </row>
    <row r="6" ht="15">
      <c r="B6" s="1" t="s">
        <v>2</v>
      </c>
    </row>
    <row r="8" ht="15">
      <c r="B8" s="1" t="s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9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2" customWidth="1"/>
    <col min="2" max="2" width="24.7109375" style="2" customWidth="1"/>
    <col min="3" max="3" width="12.7109375" style="2" customWidth="1"/>
    <col min="4" max="4" width="2.7109375" style="2" customWidth="1"/>
    <col min="5" max="6" width="15.7109375" style="2" customWidth="1"/>
    <col min="7" max="7" width="2.7109375" style="2" customWidth="1"/>
    <col min="8" max="9" width="12.7109375" style="2" customWidth="1"/>
    <col min="10" max="16384" width="9.140625" style="2" customWidth="1"/>
  </cols>
  <sheetData>
    <row r="2" spans="2:8" ht="15">
      <c r="B2" s="2" t="s">
        <v>4</v>
      </c>
      <c r="C2" s="2">
        <v>0.029</v>
      </c>
      <c r="E2" s="3" t="s">
        <v>16</v>
      </c>
      <c r="H2" s="3" t="s">
        <v>20</v>
      </c>
    </row>
    <row r="3" spans="6:9" ht="15">
      <c r="F3" s="2" t="s">
        <v>18</v>
      </c>
      <c r="H3" s="2" t="s">
        <v>21</v>
      </c>
      <c r="I3" s="2" t="s">
        <v>22</v>
      </c>
    </row>
    <row r="4" spans="2:9" ht="15">
      <c r="B4" s="2" t="s">
        <v>5</v>
      </c>
      <c r="C4" s="2" t="s">
        <v>6</v>
      </c>
      <c r="E4" s="2" t="s">
        <v>17</v>
      </c>
      <c r="F4" s="2" t="s">
        <v>19</v>
      </c>
      <c r="H4" s="2">
        <v>8</v>
      </c>
      <c r="I4" s="2">
        <v>0</v>
      </c>
    </row>
    <row r="5" spans="5:9" ht="15">
      <c r="E5" s="5">
        <v>2.350311</v>
      </c>
      <c r="F5" s="5">
        <v>100</v>
      </c>
      <c r="H5" s="2">
        <v>16</v>
      </c>
      <c r="I5" s="2">
        <v>3.03</v>
      </c>
    </row>
    <row r="6" spans="2:9" ht="15">
      <c r="B6" s="2" t="s">
        <v>14</v>
      </c>
      <c r="E6" s="5">
        <v>5.1582767600921615</v>
      </c>
      <c r="F6" s="5">
        <v>90</v>
      </c>
      <c r="H6" s="2">
        <v>32</v>
      </c>
      <c r="I6" s="2">
        <v>7.27</v>
      </c>
    </row>
    <row r="7" spans="2:9" ht="15">
      <c r="B7" s="2" t="s">
        <v>15</v>
      </c>
      <c r="E7" s="5">
        <v>6.548779294610595</v>
      </c>
      <c r="F7" s="5">
        <v>80</v>
      </c>
      <c r="H7" s="2">
        <v>64</v>
      </c>
      <c r="I7" s="2">
        <v>16.97</v>
      </c>
    </row>
    <row r="8" spans="5:9" ht="15">
      <c r="E8" s="5">
        <v>7.964104227191163</v>
      </c>
      <c r="F8" s="5">
        <v>70</v>
      </c>
      <c r="H8" s="2">
        <v>128</v>
      </c>
      <c r="I8" s="2">
        <v>39.39</v>
      </c>
    </row>
    <row r="9" spans="2:9" ht="15">
      <c r="B9" s="2" t="s">
        <v>7</v>
      </c>
      <c r="C9" s="4">
        <v>21.7</v>
      </c>
      <c r="E9" s="5">
        <v>10.29718323347168</v>
      </c>
      <c r="F9" s="5">
        <v>60</v>
      </c>
      <c r="H9" s="2">
        <v>256</v>
      </c>
      <c r="I9" s="2">
        <v>56.97</v>
      </c>
    </row>
    <row r="10" spans="2:9" ht="15">
      <c r="B10" s="2" t="s">
        <v>8</v>
      </c>
      <c r="C10" s="2">
        <v>0.12</v>
      </c>
      <c r="E10" s="5">
        <v>15.425887964904785</v>
      </c>
      <c r="F10" s="5">
        <v>50</v>
      </c>
      <c r="H10" s="2">
        <v>512</v>
      </c>
      <c r="I10" s="2">
        <v>84.24</v>
      </c>
    </row>
    <row r="11" spans="2:9" ht="15">
      <c r="B11" s="2" t="s">
        <v>9</v>
      </c>
      <c r="C11" s="4">
        <v>42.7</v>
      </c>
      <c r="E11" s="5">
        <v>20.56876917099609</v>
      </c>
      <c r="F11" s="5">
        <v>45</v>
      </c>
      <c r="H11" s="2">
        <v>1064</v>
      </c>
      <c r="I11" s="2">
        <v>100</v>
      </c>
    </row>
    <row r="12" spans="2:6" ht="15">
      <c r="B12" s="2" t="s">
        <v>10</v>
      </c>
      <c r="C12" s="2">
        <v>0.17</v>
      </c>
      <c r="E12" s="5">
        <v>27.00397990858154</v>
      </c>
      <c r="F12" s="5">
        <v>40</v>
      </c>
    </row>
    <row r="13" spans="5:6" ht="15">
      <c r="E13" s="5">
        <v>34.76618568867187</v>
      </c>
      <c r="F13" s="5">
        <v>35</v>
      </c>
    </row>
    <row r="14" spans="2:8" ht="15">
      <c r="B14" s="2" t="s">
        <v>11</v>
      </c>
      <c r="E14" s="5">
        <v>43.754246911889645</v>
      </c>
      <c r="F14" s="5">
        <v>30</v>
      </c>
      <c r="H14" s="3" t="s">
        <v>23</v>
      </c>
    </row>
    <row r="15" spans="2:10" ht="15">
      <c r="B15" s="2" t="s">
        <v>12</v>
      </c>
      <c r="C15" s="2" t="s">
        <v>13</v>
      </c>
      <c r="E15" s="5">
        <v>52.08125758703613</v>
      </c>
      <c r="F15" s="5">
        <v>25</v>
      </c>
      <c r="H15" s="3" t="s">
        <v>24</v>
      </c>
      <c r="J15" s="2">
        <v>171.91691713364153</v>
      </c>
    </row>
    <row r="16" spans="2:10" ht="15">
      <c r="B16" s="2">
        <v>0</v>
      </c>
      <c r="C16" s="2">
        <v>36.6522</v>
      </c>
      <c r="E16" s="5">
        <v>63.16419609052734</v>
      </c>
      <c r="F16" s="5">
        <v>20</v>
      </c>
      <c r="H16" s="3" t="s">
        <v>25</v>
      </c>
      <c r="J16" s="2">
        <v>2.922489232984222</v>
      </c>
    </row>
    <row r="17" spans="2:10" ht="15">
      <c r="B17" s="2">
        <v>0.9144000000000001</v>
      </c>
      <c r="C17" s="2">
        <v>34.908744</v>
      </c>
      <c r="E17" s="5">
        <v>76.3036256090332</v>
      </c>
      <c r="F17" s="5">
        <v>15</v>
      </c>
      <c r="H17" s="3" t="s">
        <v>26</v>
      </c>
      <c r="J17" s="2">
        <v>38.88791551937501</v>
      </c>
    </row>
    <row r="18" spans="2:10" ht="15">
      <c r="B18" s="2">
        <v>1.6764000000000001</v>
      </c>
      <c r="C18" s="2">
        <v>35.073336</v>
      </c>
      <c r="E18" s="5">
        <v>95.16946736586912</v>
      </c>
      <c r="F18" s="5">
        <v>10</v>
      </c>
      <c r="H18" s="3" t="s">
        <v>27</v>
      </c>
      <c r="J18" s="2">
        <v>59.71411145835565</v>
      </c>
    </row>
    <row r="19" spans="2:10" ht="15">
      <c r="B19" s="2">
        <v>2.286</v>
      </c>
      <c r="C19" s="2">
        <v>34.875215999999995</v>
      </c>
      <c r="E19" s="5">
        <v>100.21878335528321</v>
      </c>
      <c r="F19" s="5">
        <v>9</v>
      </c>
      <c r="H19" s="3" t="s">
        <v>28</v>
      </c>
      <c r="J19" s="2">
        <v>82.0316139410174</v>
      </c>
    </row>
    <row r="20" spans="2:10" ht="15">
      <c r="B20" s="2">
        <v>3.2004</v>
      </c>
      <c r="C20" s="2">
        <v>35.472624</v>
      </c>
      <c r="E20" s="5">
        <v>106.5310488825586</v>
      </c>
      <c r="F20" s="5">
        <v>8</v>
      </c>
      <c r="H20" s="3" t="s">
        <v>29</v>
      </c>
      <c r="J20" s="2">
        <v>194.47599471384012</v>
      </c>
    </row>
    <row r="21" spans="2:10" ht="15">
      <c r="B21" s="2">
        <v>3.81</v>
      </c>
      <c r="C21" s="2">
        <v>35.46348</v>
      </c>
      <c r="E21" s="5">
        <v>113.10298655396484</v>
      </c>
      <c r="F21" s="5">
        <v>7</v>
      </c>
      <c r="H21" s="3" t="s">
        <v>30</v>
      </c>
      <c r="J21" s="2">
        <v>313.9616299963774</v>
      </c>
    </row>
    <row r="22" spans="2:10" ht="15">
      <c r="B22" s="2">
        <v>4.7244</v>
      </c>
      <c r="C22" s="2">
        <v>35.195256</v>
      </c>
      <c r="E22" s="5">
        <v>121.60246573376952</v>
      </c>
      <c r="F22" s="5">
        <v>6</v>
      </c>
      <c r="H22" s="3" t="s">
        <v>31</v>
      </c>
      <c r="J22" s="2">
        <v>404.81280370662193</v>
      </c>
    </row>
    <row r="23" spans="2:10" ht="15">
      <c r="B23" s="2">
        <v>5.1816</v>
      </c>
      <c r="C23" s="2">
        <v>35.094672</v>
      </c>
      <c r="E23" s="5">
        <v>131.94751091923828</v>
      </c>
      <c r="F23" s="5">
        <v>5</v>
      </c>
      <c r="H23" s="3" t="s">
        <v>32</v>
      </c>
      <c r="J23" s="2">
        <v>508.8551084369038</v>
      </c>
    </row>
    <row r="24" spans="2:10" ht="15">
      <c r="B24" s="2">
        <v>5.3340000000000005</v>
      </c>
      <c r="C24" s="2">
        <v>36.219384</v>
      </c>
      <c r="E24" s="5">
        <v>146.30191367712888</v>
      </c>
      <c r="F24" s="5">
        <v>4</v>
      </c>
      <c r="H24" s="3" t="s">
        <v>33</v>
      </c>
      <c r="J24" s="2">
        <v>668.8708983887216</v>
      </c>
    </row>
    <row r="25" spans="2:8" ht="15">
      <c r="B25" s="2">
        <v>6.2484</v>
      </c>
      <c r="C25" s="2">
        <v>35.948112</v>
      </c>
      <c r="E25" s="5">
        <v>164.61176164722656</v>
      </c>
      <c r="F25" s="5">
        <v>3</v>
      </c>
      <c r="H25" s="3"/>
    </row>
    <row r="26" spans="2:10" ht="15">
      <c r="B26" s="2">
        <v>6.7056000000000004</v>
      </c>
      <c r="C26" s="2">
        <v>35.317175999999996</v>
      </c>
      <c r="E26" s="5">
        <v>196.97297622990232</v>
      </c>
      <c r="F26" s="5">
        <v>2</v>
      </c>
      <c r="H26" s="3" t="s">
        <v>34</v>
      </c>
      <c r="J26" s="2">
        <v>0.13</v>
      </c>
    </row>
    <row r="27" spans="2:8" ht="15">
      <c r="B27" s="2">
        <v>7.62</v>
      </c>
      <c r="C27" s="2">
        <v>35.527488000000005</v>
      </c>
      <c r="E27" s="5">
        <v>296.1019237039453</v>
      </c>
      <c r="F27" s="5">
        <v>1</v>
      </c>
      <c r="H27" s="3"/>
    </row>
    <row r="28" spans="2:8" ht="15">
      <c r="B28" s="2">
        <v>8.5344</v>
      </c>
      <c r="C28" s="2">
        <v>35.240975999999996</v>
      </c>
      <c r="E28" s="5">
        <v>424.4193683329687</v>
      </c>
      <c r="F28" s="5">
        <v>0.5</v>
      </c>
      <c r="H28" s="3"/>
    </row>
    <row r="29" spans="2:6" ht="15">
      <c r="B29" s="2">
        <v>9.144</v>
      </c>
      <c r="C29" s="2">
        <v>35.597592</v>
      </c>
      <c r="E29" s="5">
        <v>836.1942002039575</v>
      </c>
      <c r="F29" s="5">
        <v>0.0999999999999943</v>
      </c>
    </row>
    <row r="30" spans="2:6" ht="15">
      <c r="B30" s="2">
        <v>9.906</v>
      </c>
      <c r="C30" s="2">
        <v>35.557968</v>
      </c>
      <c r="E30" s="5">
        <v>1860</v>
      </c>
      <c r="F30" s="5">
        <v>0</v>
      </c>
    </row>
    <row r="31" spans="2:3" ht="15">
      <c r="B31" s="2">
        <v>9.99744</v>
      </c>
      <c r="C31" s="2">
        <v>34.302192</v>
      </c>
    </row>
    <row r="32" spans="2:3" ht="15">
      <c r="B32" s="2">
        <v>10.0584</v>
      </c>
      <c r="C32" s="2">
        <v>34.268664</v>
      </c>
    </row>
    <row r="33" spans="2:3" ht="15">
      <c r="B33" s="2">
        <v>10.668000000000001</v>
      </c>
      <c r="C33" s="2">
        <v>33.93948</v>
      </c>
    </row>
    <row r="34" spans="2:3" ht="15">
      <c r="B34" s="2">
        <v>11.5824</v>
      </c>
      <c r="C34" s="2">
        <v>33.753552</v>
      </c>
    </row>
    <row r="35" spans="2:3" ht="15">
      <c r="B35" s="2">
        <v>12.4968</v>
      </c>
      <c r="C35" s="2">
        <v>34.079688000000004</v>
      </c>
    </row>
    <row r="36" spans="2:3" ht="15">
      <c r="B36" s="2">
        <v>13.411200000000001</v>
      </c>
      <c r="C36" s="2">
        <v>34.085784000000004</v>
      </c>
    </row>
    <row r="37" spans="2:3" ht="15">
      <c r="B37" s="2">
        <v>14.020800000000001</v>
      </c>
      <c r="C37" s="2">
        <v>34.344864</v>
      </c>
    </row>
    <row r="38" spans="2:3" ht="15">
      <c r="B38" s="2">
        <v>14.9352</v>
      </c>
      <c r="C38" s="2">
        <v>33.765744000000005</v>
      </c>
    </row>
    <row r="39" spans="2:3" ht="15">
      <c r="B39" s="2">
        <v>15.8496</v>
      </c>
      <c r="C39" s="2">
        <v>33.844992</v>
      </c>
    </row>
    <row r="40" spans="2:3" ht="15">
      <c r="B40" s="2">
        <v>16.4592</v>
      </c>
      <c r="C40" s="2">
        <v>33.201864</v>
      </c>
    </row>
    <row r="41" spans="2:3" ht="15">
      <c r="B41" s="2">
        <v>17.2212</v>
      </c>
      <c r="C41" s="2">
        <v>33.256728</v>
      </c>
    </row>
    <row r="42" spans="2:3" ht="15">
      <c r="B42" s="2">
        <v>17.9832</v>
      </c>
      <c r="C42" s="2">
        <v>33.570672</v>
      </c>
    </row>
    <row r="43" spans="2:3" ht="15">
      <c r="B43" s="2">
        <v>18.8976</v>
      </c>
      <c r="C43" s="2">
        <v>34.844736</v>
      </c>
    </row>
    <row r="44" spans="2:3" ht="15">
      <c r="B44" s="2">
        <v>19.08048</v>
      </c>
      <c r="C44" s="2">
        <v>33.57372</v>
      </c>
    </row>
    <row r="45" spans="2:3" ht="15">
      <c r="B45" s="2">
        <v>19.812</v>
      </c>
      <c r="C45" s="2">
        <v>34.043112</v>
      </c>
    </row>
    <row r="46" spans="2:3" ht="15">
      <c r="B46" s="2">
        <v>20.7264</v>
      </c>
      <c r="C46" s="2">
        <v>34.204656</v>
      </c>
    </row>
    <row r="47" spans="2:3" ht="15">
      <c r="B47" s="2">
        <v>21.640800000000002</v>
      </c>
      <c r="C47" s="2">
        <v>33.87852</v>
      </c>
    </row>
    <row r="48" spans="2:3" ht="15">
      <c r="B48" s="2">
        <v>21.76272</v>
      </c>
      <c r="C48" s="2">
        <v>33.211008</v>
      </c>
    </row>
    <row r="49" spans="2:3" ht="15">
      <c r="B49" s="2">
        <v>21.88464</v>
      </c>
      <c r="C49" s="2">
        <v>32.8422</v>
      </c>
    </row>
    <row r="50" spans="2:3" ht="15">
      <c r="B50" s="2">
        <v>22.555200000000003</v>
      </c>
      <c r="C50" s="2">
        <v>32.97936</v>
      </c>
    </row>
    <row r="51" spans="2:3" ht="15">
      <c r="B51" s="2">
        <v>23.4696</v>
      </c>
      <c r="C51" s="2">
        <v>33.009840000000004</v>
      </c>
    </row>
    <row r="52" spans="2:3" ht="15">
      <c r="B52" s="2">
        <v>24.384</v>
      </c>
      <c r="C52" s="2">
        <v>33.009840000000004</v>
      </c>
    </row>
    <row r="53" spans="2:3" ht="15">
      <c r="B53" s="2">
        <v>25.2984</v>
      </c>
      <c r="C53" s="2">
        <v>32.860488000000004</v>
      </c>
    </row>
    <row r="54" spans="2:3" ht="15">
      <c r="B54" s="2">
        <v>26.2128</v>
      </c>
      <c r="C54" s="2">
        <v>32.6136</v>
      </c>
    </row>
    <row r="55" spans="2:3" ht="15">
      <c r="B55" s="2">
        <v>26.67</v>
      </c>
      <c r="C55" s="2">
        <v>32.711135999999996</v>
      </c>
    </row>
    <row r="56" spans="2:3" ht="15">
      <c r="B56" s="2">
        <v>27.127200000000002</v>
      </c>
      <c r="C56" s="2">
        <v>33.4518</v>
      </c>
    </row>
    <row r="57" spans="2:3" ht="15">
      <c r="B57" s="2">
        <v>28.041600000000003</v>
      </c>
      <c r="C57" s="2">
        <v>33.442656</v>
      </c>
    </row>
    <row r="58" spans="2:3" ht="15">
      <c r="B58" s="2">
        <v>28.803600000000003</v>
      </c>
      <c r="C58" s="2">
        <v>32.65932</v>
      </c>
    </row>
    <row r="59" spans="2:3" ht="15">
      <c r="B59" s="2">
        <v>28.83408</v>
      </c>
      <c r="C59" s="2">
        <v>32.628840000000004</v>
      </c>
    </row>
    <row r="60" spans="2:3" ht="15">
      <c r="B60" s="2">
        <v>29.108400000000003</v>
      </c>
      <c r="C60" s="2">
        <v>32.360616</v>
      </c>
    </row>
    <row r="61" spans="2:3" ht="15">
      <c r="B61" s="2">
        <v>30.0228</v>
      </c>
      <c r="C61" s="2">
        <v>32.256984</v>
      </c>
    </row>
    <row r="62" spans="2:3" ht="15">
      <c r="B62" s="2">
        <v>30.7848</v>
      </c>
      <c r="C62" s="2">
        <v>32.21736</v>
      </c>
    </row>
    <row r="63" spans="2:3" ht="15">
      <c r="B63" s="2">
        <v>31.6992</v>
      </c>
      <c r="C63" s="2">
        <v>32.226504</v>
      </c>
    </row>
    <row r="64" spans="2:3" ht="15">
      <c r="B64" s="2">
        <v>32.308800000000005</v>
      </c>
      <c r="C64" s="2">
        <v>32.33928</v>
      </c>
    </row>
    <row r="65" spans="2:3" ht="15">
      <c r="B65" s="2">
        <v>32.73552</v>
      </c>
      <c r="C65" s="2">
        <v>32.543496</v>
      </c>
    </row>
    <row r="66" spans="2:3" ht="15">
      <c r="B66" s="2">
        <v>33.34512</v>
      </c>
      <c r="C66" s="2">
        <v>32.153352</v>
      </c>
    </row>
    <row r="67" spans="2:3" ht="15">
      <c r="B67" s="2">
        <v>33.8328</v>
      </c>
      <c r="C67" s="2">
        <v>32.229552</v>
      </c>
    </row>
    <row r="68" spans="2:3" ht="15">
      <c r="B68" s="2">
        <v>34.1376</v>
      </c>
      <c r="C68" s="2">
        <v>32.708088000000004</v>
      </c>
    </row>
    <row r="69" spans="2:3" ht="15">
      <c r="B69" s="2">
        <v>34.4424</v>
      </c>
      <c r="C69" s="2">
        <v>32.540448</v>
      </c>
    </row>
    <row r="70" spans="2:3" ht="15">
      <c r="B70" s="2">
        <v>35.2044</v>
      </c>
      <c r="C70" s="2">
        <v>32.56788</v>
      </c>
    </row>
    <row r="71" spans="2:3" ht="15">
      <c r="B71" s="2">
        <v>35.3568</v>
      </c>
      <c r="C71" s="2">
        <v>32.595312</v>
      </c>
    </row>
    <row r="72" spans="2:3" ht="15">
      <c r="B72" s="2">
        <v>35.38728</v>
      </c>
      <c r="C72" s="2">
        <v>32.628840000000004</v>
      </c>
    </row>
    <row r="73" spans="2:3" ht="15">
      <c r="B73" s="2">
        <v>36.21024</v>
      </c>
      <c r="C73" s="2">
        <v>33.342072</v>
      </c>
    </row>
    <row r="74" spans="2:3" ht="15">
      <c r="B74" s="2">
        <v>36.8808</v>
      </c>
      <c r="C74" s="2">
        <v>33.381696</v>
      </c>
    </row>
    <row r="75" spans="2:3" ht="15">
      <c r="B75" s="2">
        <v>37.7952</v>
      </c>
      <c r="C75" s="2">
        <v>33.40608</v>
      </c>
    </row>
    <row r="76" spans="2:3" ht="15">
      <c r="B76" s="2">
        <v>38.49624</v>
      </c>
      <c r="C76" s="2">
        <v>32.628840000000004</v>
      </c>
    </row>
    <row r="77" spans="2:3" ht="15">
      <c r="B77" s="2">
        <v>38.46576</v>
      </c>
      <c r="C77" s="2">
        <v>33.366456</v>
      </c>
    </row>
    <row r="78" spans="2:3" ht="15">
      <c r="B78" s="2">
        <v>38.80104</v>
      </c>
      <c r="C78" s="2">
        <v>32.406335999999996</v>
      </c>
    </row>
    <row r="79" spans="2:3" ht="15">
      <c r="B79" s="2">
        <v>39.288720000000005</v>
      </c>
      <c r="C79" s="2">
        <v>32.546544000000004</v>
      </c>
    </row>
    <row r="80" spans="2:3" ht="15">
      <c r="B80" s="2">
        <v>39.3192</v>
      </c>
      <c r="C80" s="2">
        <v>32.628840000000004</v>
      </c>
    </row>
    <row r="81" spans="2:3" ht="15">
      <c r="B81" s="2">
        <v>39.34968</v>
      </c>
      <c r="C81" s="2">
        <v>32.802576</v>
      </c>
    </row>
    <row r="82" spans="2:3" ht="15">
      <c r="B82" s="2">
        <v>39.9288</v>
      </c>
      <c r="C82" s="2">
        <v>32.890968</v>
      </c>
    </row>
    <row r="83" spans="2:3" ht="15">
      <c r="B83" s="2">
        <v>40.8432</v>
      </c>
      <c r="C83" s="2">
        <v>32.845248</v>
      </c>
    </row>
    <row r="84" spans="2:3" ht="15">
      <c r="B84" s="2">
        <v>41.757600000000004</v>
      </c>
      <c r="C84" s="2">
        <v>32.900112</v>
      </c>
    </row>
    <row r="85" spans="2:3" ht="15">
      <c r="B85" s="2">
        <v>42.672000000000004</v>
      </c>
      <c r="C85" s="2">
        <v>33.211008</v>
      </c>
    </row>
    <row r="86" spans="2:3" ht="15">
      <c r="B86" s="2">
        <v>43.586400000000005</v>
      </c>
      <c r="C86" s="2">
        <v>33.357312</v>
      </c>
    </row>
    <row r="87" spans="2:3" ht="15">
      <c r="B87" s="2">
        <v>44.500800000000005</v>
      </c>
      <c r="C87" s="2">
        <v>33.351216</v>
      </c>
    </row>
    <row r="88" spans="2:3" ht="15">
      <c r="B88" s="2">
        <v>45.01896</v>
      </c>
      <c r="C88" s="2">
        <v>33.399984</v>
      </c>
    </row>
    <row r="89" spans="2:3" ht="15">
      <c r="B89" s="2">
        <v>44.958000000000006</v>
      </c>
      <c r="C89" s="2">
        <v>34.268664</v>
      </c>
    </row>
    <row r="90" spans="2:3" ht="15">
      <c r="B90" s="2">
        <v>45.049440000000004</v>
      </c>
      <c r="C90" s="2">
        <v>36.088319999999996</v>
      </c>
    </row>
    <row r="91" spans="2:3" ht="15">
      <c r="B91" s="2">
        <v>45.201840000000004</v>
      </c>
      <c r="C91" s="2">
        <v>36.066984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S32"/>
  <sheetViews>
    <sheetView zoomScalePageLayoutView="0" workbookViewId="0" topLeftCell="A1">
      <selection activeCell="L7" sqref="L7:L32"/>
    </sheetView>
  </sheetViews>
  <sheetFormatPr defaultColWidth="9.140625" defaultRowHeight="15"/>
  <cols>
    <col min="1" max="1" width="2.7109375" style="2" customWidth="1"/>
    <col min="2" max="4" width="10.7109375" style="2" customWidth="1"/>
    <col min="5" max="6" width="9.140625" style="2" customWidth="1"/>
    <col min="7" max="7" width="2.7109375" style="2" customWidth="1"/>
    <col min="8" max="8" width="10.7109375" style="2" customWidth="1"/>
    <col min="9" max="10" width="15.7109375" style="2" customWidth="1"/>
    <col min="11" max="11" width="10.7109375" style="2" customWidth="1"/>
    <col min="12" max="16384" width="9.140625" style="2" customWidth="1"/>
  </cols>
  <sheetData>
    <row r="2" spans="2:6" ht="15">
      <c r="B2" s="3" t="s">
        <v>35</v>
      </c>
      <c r="F2" s="2">
        <v>245.41032032102717</v>
      </c>
    </row>
    <row r="4" ht="15">
      <c r="H4" s="3" t="s">
        <v>36</v>
      </c>
    </row>
    <row r="5" spans="2:13" ht="15">
      <c r="B5" s="3" t="s">
        <v>55</v>
      </c>
      <c r="H5" s="2" t="s">
        <v>37</v>
      </c>
      <c r="I5" s="2" t="s">
        <v>39</v>
      </c>
      <c r="J5" s="2" t="s">
        <v>41</v>
      </c>
      <c r="K5" s="2" t="s">
        <v>43</v>
      </c>
      <c r="L5" s="2" t="s">
        <v>44</v>
      </c>
      <c r="M5" s="3" t="s">
        <v>47</v>
      </c>
    </row>
    <row r="6" spans="2:19" ht="15">
      <c r="B6" s="2" t="s">
        <v>21</v>
      </c>
      <c r="C6" s="2" t="s">
        <v>22</v>
      </c>
      <c r="H6" s="2" t="s">
        <v>38</v>
      </c>
      <c r="I6" s="2" t="s">
        <v>40</v>
      </c>
      <c r="J6" s="2" t="s">
        <v>42</v>
      </c>
      <c r="K6" s="2" t="s">
        <v>46</v>
      </c>
      <c r="L6" s="2" t="s">
        <v>45</v>
      </c>
      <c r="M6" s="2" t="s">
        <v>48</v>
      </c>
      <c r="N6" s="2" t="s">
        <v>49</v>
      </c>
      <c r="O6" s="2" t="s">
        <v>50</v>
      </c>
      <c r="P6" s="2" t="s">
        <v>51</v>
      </c>
      <c r="Q6" s="2" t="s">
        <v>52</v>
      </c>
      <c r="R6" s="2" t="s">
        <v>53</v>
      </c>
      <c r="S6" s="2" t="s">
        <v>54</v>
      </c>
    </row>
    <row r="7" spans="2:19" ht="15">
      <c r="B7" s="2">
        <v>8</v>
      </c>
      <c r="C7" s="2">
        <v>0</v>
      </c>
      <c r="H7" s="2">
        <v>2.350311</v>
      </c>
      <c r="I7" s="2">
        <v>1.4892793545960214E-06</v>
      </c>
      <c r="J7" s="2">
        <v>0.1353743327029098</v>
      </c>
      <c r="K7" s="2">
        <v>0.709810769874573</v>
      </c>
      <c r="L7" s="2">
        <v>0.3137558191999769</v>
      </c>
      <c r="M7" s="2">
        <v>3.2639982329459817E-07</v>
      </c>
      <c r="N7" s="2">
        <v>2.5998463668088046E-07</v>
      </c>
      <c r="O7" s="2">
        <v>3.400176728752885E-07</v>
      </c>
      <c r="P7" s="2">
        <v>4.2080902183738563E-07</v>
      </c>
      <c r="Q7" s="2">
        <v>1.2316610086345347E-07</v>
      </c>
      <c r="R7" s="2">
        <v>1.877888301338038E-08</v>
      </c>
      <c r="S7" s="2">
        <v>1.232160310349058E-10</v>
      </c>
    </row>
    <row r="8" spans="2:19" ht="15">
      <c r="B8" s="2">
        <v>16</v>
      </c>
      <c r="C8" s="2">
        <v>7</v>
      </c>
      <c r="H8" s="2">
        <v>5.1582767600921615</v>
      </c>
      <c r="I8" s="2">
        <v>1.2744644456581855E-05</v>
      </c>
      <c r="J8" s="2">
        <v>0.16297608162209304</v>
      </c>
      <c r="K8" s="2">
        <v>0.9606130207786565</v>
      </c>
      <c r="L8" s="2">
        <v>0.37772813337932704</v>
      </c>
      <c r="M8" s="2">
        <v>2.7931963776595745E-06</v>
      </c>
      <c r="N8" s="2">
        <v>2.2248423362923874E-06</v>
      </c>
      <c r="O8" s="2">
        <v>2.90973237249057E-06</v>
      </c>
      <c r="P8" s="2">
        <v>3.6011117396401736E-06</v>
      </c>
      <c r="Q8" s="2">
        <v>1.0540051869811953E-06</v>
      </c>
      <c r="R8" s="2">
        <v>1.6070201104895966E-07</v>
      </c>
      <c r="S8" s="2">
        <v>1.054432468995716E-09</v>
      </c>
    </row>
    <row r="9" spans="2:19" ht="15">
      <c r="B9" s="2">
        <v>32</v>
      </c>
      <c r="C9" s="2">
        <v>15</v>
      </c>
      <c r="H9" s="2">
        <v>6.548779294610595</v>
      </c>
      <c r="I9" s="2">
        <v>3.90042844190834E-05</v>
      </c>
      <c r="J9" s="2">
        <v>0.1837530304041408</v>
      </c>
      <c r="K9" s="2">
        <v>1.0356060842742925</v>
      </c>
      <c r="L9" s="2">
        <v>0.4258826723929641</v>
      </c>
      <c r="M9" s="2">
        <v>8.548424110515145E-06</v>
      </c>
      <c r="N9" s="2">
        <v>6.809007781111568E-06</v>
      </c>
      <c r="O9" s="2">
        <v>8.90507612249823E-06</v>
      </c>
      <c r="P9" s="2">
        <v>1.1021004704865405E-05</v>
      </c>
      <c r="Q9" s="2">
        <v>3.2257249884262163E-06</v>
      </c>
      <c r="R9" s="2">
        <v>4.918196790052642E-07</v>
      </c>
      <c r="S9" s="2">
        <v>3.2270326615651796E-09</v>
      </c>
    </row>
    <row r="10" spans="2:19" ht="15">
      <c r="B10" s="2">
        <v>64</v>
      </c>
      <c r="C10" s="2">
        <v>32</v>
      </c>
      <c r="H10" s="2">
        <v>7.964104227191163</v>
      </c>
      <c r="I10" s="2">
        <v>9.866365907467799E-05</v>
      </c>
      <c r="J10" s="2">
        <v>0.2030670268004191</v>
      </c>
      <c r="K10" s="2">
        <v>1.1040299542694094</v>
      </c>
      <c r="L10" s="2">
        <v>0.4706465404050681</v>
      </c>
      <c r="M10" s="2">
        <v>2.1623747612017953E-05</v>
      </c>
      <c r="N10" s="2">
        <v>1.7223790472200867E-05</v>
      </c>
      <c r="O10" s="2">
        <v>2.252592010518593E-05</v>
      </c>
      <c r="P10" s="2">
        <v>2.7878287399864476E-05</v>
      </c>
      <c r="Q10" s="2">
        <v>8.159663361777756E-06</v>
      </c>
      <c r="R10" s="2">
        <v>1.2440871524321952E-06</v>
      </c>
      <c r="S10" s="2">
        <v>8.162971198818875E-09</v>
      </c>
    </row>
    <row r="11" spans="2:19" ht="15">
      <c r="B11" s="2">
        <v>128</v>
      </c>
      <c r="C11" s="2">
        <v>65</v>
      </c>
      <c r="H11" s="2">
        <v>10.29718323347168</v>
      </c>
      <c r="I11" s="2">
        <v>0.00029894940516711846</v>
      </c>
      <c r="J11" s="2">
        <v>0.22822262491363096</v>
      </c>
      <c r="K11" s="2">
        <v>1.2082714548568734</v>
      </c>
      <c r="L11" s="2">
        <v>0.5289494338405424</v>
      </c>
      <c r="M11" s="2">
        <v>6.551963049742352E-05</v>
      </c>
      <c r="N11" s="2">
        <v>5.218782644671884E-05</v>
      </c>
      <c r="O11" s="2">
        <v>6.82531996019969E-05</v>
      </c>
      <c r="P11" s="2">
        <v>8.447079211768688E-05</v>
      </c>
      <c r="Q11" s="2">
        <v>2.4723657436230663E-05</v>
      </c>
      <c r="R11" s="2">
        <v>3.7695653869288935E-06</v>
      </c>
      <c r="S11" s="2">
        <v>2.4733680132784877E-08</v>
      </c>
    </row>
    <row r="12" spans="2:19" ht="15">
      <c r="B12" s="2">
        <v>256</v>
      </c>
      <c r="C12" s="2">
        <v>85</v>
      </c>
      <c r="H12" s="2">
        <v>15.425887964904785</v>
      </c>
      <c r="I12" s="2">
        <v>0.0015546489260970804</v>
      </c>
      <c r="J12" s="2">
        <v>0.2711259548283521</v>
      </c>
      <c r="K12" s="2">
        <v>1.3918034266891488</v>
      </c>
      <c r="L12" s="2">
        <v>0.6283860785503032</v>
      </c>
      <c r="M12" s="2">
        <v>0.0003407266294246519</v>
      </c>
      <c r="N12" s="2">
        <v>0.0002713962528053098</v>
      </c>
      <c r="O12" s="2">
        <v>0.00035494221306316603</v>
      </c>
      <c r="P12" s="2">
        <v>0.0004392797710332287</v>
      </c>
      <c r="Q12" s="2">
        <v>0.0001285722828615139</v>
      </c>
      <c r="R12" s="2">
        <v>1.9603152504570738E-05</v>
      </c>
      <c r="S12" s="2">
        <v>1.28624404639197E-07</v>
      </c>
    </row>
    <row r="13" spans="2:19" ht="15">
      <c r="B13" s="2">
        <v>512</v>
      </c>
      <c r="C13" s="2">
        <v>99</v>
      </c>
      <c r="H13" s="2">
        <v>20.56876917099609</v>
      </c>
      <c r="I13" s="2">
        <v>0.0068266862371676425</v>
      </c>
      <c r="J13" s="2">
        <v>0.31957191627438847</v>
      </c>
      <c r="K13" s="2">
        <v>1.5250118045196541</v>
      </c>
      <c r="L13" s="2">
        <v>0.7406688282927507</v>
      </c>
      <c r="M13" s="2">
        <v>0.0014961794606382674</v>
      </c>
      <c r="N13" s="2">
        <v>0.0011917398409016645</v>
      </c>
      <c r="O13" s="2">
        <v>0.0015586021256845685</v>
      </c>
      <c r="P13" s="2">
        <v>0.0019289404294686617</v>
      </c>
      <c r="Q13" s="2">
        <v>0.0005645793202298287</v>
      </c>
      <c r="R13" s="2">
        <v>8.608025205022703E-05</v>
      </c>
      <c r="S13" s="2">
        <v>5.648081944254063E-07</v>
      </c>
    </row>
    <row r="14" spans="2:19" ht="15">
      <c r="B14" s="2">
        <v>1064</v>
      </c>
      <c r="C14" s="2">
        <v>100</v>
      </c>
      <c r="H14" s="2">
        <v>27.00397990858154</v>
      </c>
      <c r="I14" s="2">
        <v>0.027733463211016426</v>
      </c>
      <c r="J14" s="2">
        <v>0.3734327498998298</v>
      </c>
      <c r="K14" s="2">
        <v>1.6731090671539315</v>
      </c>
      <c r="L14" s="2">
        <v>0.8655015764181325</v>
      </c>
      <c r="M14" s="2">
        <v>0.006078240098801658</v>
      </c>
      <c r="N14" s="2">
        <v>0.0048414518972328836</v>
      </c>
      <c r="O14" s="2">
        <v>0.006331832636154522</v>
      </c>
      <c r="P14" s="2">
        <v>0.00783633472791722</v>
      </c>
      <c r="Q14" s="2">
        <v>0.002293607654332586</v>
      </c>
      <c r="R14" s="2">
        <v>0.00034970165912011694</v>
      </c>
      <c r="S14" s="2">
        <v>2.294537457440926E-06</v>
      </c>
    </row>
    <row r="15" spans="8:19" ht="15">
      <c r="H15" s="2">
        <v>34.76618568867187</v>
      </c>
      <c r="I15" s="2">
        <v>0.09964824378622784</v>
      </c>
      <c r="J15" s="2">
        <v>0.4304580128257031</v>
      </c>
      <c r="K15" s="2">
        <v>1.8299073335723888</v>
      </c>
      <c r="L15" s="2">
        <v>0.9976684926064987</v>
      </c>
      <c r="M15" s="2">
        <v>0.021839535385397523</v>
      </c>
      <c r="N15" s="2">
        <v>0.01739567017880115</v>
      </c>
      <c r="O15" s="2">
        <v>0.022750710841280282</v>
      </c>
      <c r="P15" s="2">
        <v>0.028156490497291905</v>
      </c>
      <c r="Q15" s="2">
        <v>0.008241090301268402</v>
      </c>
      <c r="R15" s="2">
        <v>0.0012565021510406818</v>
      </c>
      <c r="S15" s="2">
        <v>8.244431147887819E-06</v>
      </c>
    </row>
    <row r="16" spans="8:19" ht="15">
      <c r="H16" s="2">
        <v>43.754246911889645</v>
      </c>
      <c r="I16" s="2">
        <v>0.3133501331027926</v>
      </c>
      <c r="J16" s="2">
        <v>0.48889462994400557</v>
      </c>
      <c r="K16" s="2">
        <v>1.9905862991638192</v>
      </c>
      <c r="L16" s="2">
        <v>1.1331064911484061</v>
      </c>
      <c r="M16" s="2">
        <v>0.06867578453864609</v>
      </c>
      <c r="N16" s="2">
        <v>0.05470177254336099</v>
      </c>
      <c r="O16" s="2">
        <v>0.07154103273101131</v>
      </c>
      <c r="P16" s="2">
        <v>0.0885398448562856</v>
      </c>
      <c r="Q16" s="2">
        <v>0.025914623727382624</v>
      </c>
      <c r="R16" s="2">
        <v>0.0039511495768775285</v>
      </c>
      <c r="S16" s="2">
        <v>2.592512922846416E-05</v>
      </c>
    </row>
    <row r="17" spans="2:19" ht="15">
      <c r="B17" s="3" t="s">
        <v>23</v>
      </c>
      <c r="H17" s="2">
        <v>52.08125758703613</v>
      </c>
      <c r="I17" s="2">
        <v>0.7155521510460507</v>
      </c>
      <c r="J17" s="2">
        <v>0.5358718936193161</v>
      </c>
      <c r="K17" s="2">
        <v>2.1197563043060317</v>
      </c>
      <c r="L17" s="2">
        <v>1.241985253864579</v>
      </c>
      <c r="M17" s="2">
        <v>0.15682490658232107</v>
      </c>
      <c r="N17" s="2">
        <v>0.12491448662188212</v>
      </c>
      <c r="O17" s="2">
        <v>0.16336785739273343</v>
      </c>
      <c r="P17" s="2">
        <v>0.20218557373140023</v>
      </c>
      <c r="Q17" s="2">
        <v>0.0591774593106512</v>
      </c>
      <c r="R17" s="2">
        <v>0.009022665957866197</v>
      </c>
      <c r="S17" s="2">
        <v>5.9201449196413455E-05</v>
      </c>
    </row>
    <row r="18" spans="2:19" ht="15">
      <c r="B18" s="3" t="s">
        <v>24</v>
      </c>
      <c r="D18" s="2">
        <v>88.66</v>
      </c>
      <c r="H18" s="2">
        <v>63.16419609052734</v>
      </c>
      <c r="I18" s="2">
        <v>1.7603516992086858</v>
      </c>
      <c r="J18" s="2">
        <v>0.5922441419188447</v>
      </c>
      <c r="K18" s="2">
        <v>2.2747590233459487</v>
      </c>
      <c r="L18" s="2">
        <v>1.3726386841878808</v>
      </c>
      <c r="M18" s="2">
        <v>0.38580974199694007</v>
      </c>
      <c r="N18" s="2">
        <v>0.3073059433322272</v>
      </c>
      <c r="O18" s="2">
        <v>0.4019062551023938</v>
      </c>
      <c r="P18" s="2">
        <v>0.4974029045307802</v>
      </c>
      <c r="Q18" s="2">
        <v>0.14558427488488324</v>
      </c>
      <c r="R18" s="2">
        <v>0.022196936068325714</v>
      </c>
      <c r="S18" s="2">
        <v>0.0001456432931354799</v>
      </c>
    </row>
    <row r="19" spans="2:19" ht="15">
      <c r="B19" s="3" t="s">
        <v>25</v>
      </c>
      <c r="D19" s="2">
        <v>2.65</v>
      </c>
      <c r="H19" s="2">
        <v>76.3036256090332</v>
      </c>
      <c r="I19" s="2">
        <v>4.270901234406272</v>
      </c>
      <c r="J19" s="2">
        <v>0.6535362351810294</v>
      </c>
      <c r="K19" s="2">
        <v>2.4432894864349377</v>
      </c>
      <c r="L19" s="2">
        <v>1.5146947929641406</v>
      </c>
      <c r="M19" s="2">
        <v>0.9360375566322328</v>
      </c>
      <c r="N19" s="2">
        <v>0.7455744970212352</v>
      </c>
      <c r="O19" s="2">
        <v>0.9750903309855743</v>
      </c>
      <c r="P19" s="2">
        <v>1.2067808267590605</v>
      </c>
      <c r="Q19" s="2">
        <v>0.35321126999535984</v>
      </c>
      <c r="R19" s="2">
        <v>0.05385339855488213</v>
      </c>
      <c r="S19" s="2">
        <v>0.0003533544579273161</v>
      </c>
    </row>
    <row r="20" spans="2:19" ht="15">
      <c r="B20" s="3" t="s">
        <v>26</v>
      </c>
      <c r="D20" s="2">
        <v>20.75</v>
      </c>
      <c r="H20" s="2">
        <v>95.16946736586912</v>
      </c>
      <c r="I20" s="2">
        <v>12.395311715859643</v>
      </c>
      <c r="J20" s="2">
        <v>0.7356733042935619</v>
      </c>
      <c r="K20" s="2">
        <v>2.6691358812561052</v>
      </c>
      <c r="L20" s="2">
        <v>1.705063106451191</v>
      </c>
      <c r="M20" s="2">
        <v>2.7166344186887006</v>
      </c>
      <c r="N20" s="2">
        <v>2.1638590523993275</v>
      </c>
      <c r="O20" s="2">
        <v>2.829976143282831</v>
      </c>
      <c r="P20" s="2">
        <v>3.5024046915195997</v>
      </c>
      <c r="Q20" s="2">
        <v>1.0251147364113162</v>
      </c>
      <c r="R20" s="2">
        <v>0.1562971432513089</v>
      </c>
      <c r="S20" s="2">
        <v>0.0010255303065575543</v>
      </c>
    </row>
    <row r="21" spans="2:19" ht="15">
      <c r="B21" s="3" t="s">
        <v>27</v>
      </c>
      <c r="D21" s="2">
        <v>33.33</v>
      </c>
      <c r="H21" s="2">
        <v>100.21878335528321</v>
      </c>
      <c r="I21" s="2">
        <v>15.886049705521181</v>
      </c>
      <c r="J21" s="2">
        <v>0.7562374136379519</v>
      </c>
      <c r="K21" s="2">
        <v>2.7256795345458995</v>
      </c>
      <c r="L21" s="2">
        <v>1.752724349499581</v>
      </c>
      <c r="M21" s="2">
        <v>3.48168649537067</v>
      </c>
      <c r="N21" s="2">
        <v>2.7732398547246793</v>
      </c>
      <c r="O21" s="2">
        <v>3.6269472449093874</v>
      </c>
      <c r="P21" s="2">
        <v>4.488743509946673</v>
      </c>
      <c r="Q21" s="2">
        <v>1.313805092586411</v>
      </c>
      <c r="R21" s="2">
        <v>0.20031317028876036</v>
      </c>
      <c r="S21" s="2">
        <v>0.0013143376946016408</v>
      </c>
    </row>
    <row r="22" spans="2:19" ht="15">
      <c r="B22" s="3" t="s">
        <v>28</v>
      </c>
      <c r="D22" s="2">
        <v>48.11</v>
      </c>
      <c r="H22" s="2">
        <v>106.5310488825586</v>
      </c>
      <c r="I22" s="2">
        <v>21.4407039481084</v>
      </c>
      <c r="J22" s="2">
        <v>0.7818571200895443</v>
      </c>
      <c r="K22" s="2">
        <v>2.7961241997985855</v>
      </c>
      <c r="L22" s="2">
        <v>1.812102902471089</v>
      </c>
      <c r="M22" s="2">
        <v>4.6990794295088465</v>
      </c>
      <c r="N22" s="2">
        <v>3.742920096843308</v>
      </c>
      <c r="O22" s="2">
        <v>4.895131486746056</v>
      </c>
      <c r="P22" s="2">
        <v>6.058260075965318</v>
      </c>
      <c r="Q22" s="2">
        <v>1.7731850622293044</v>
      </c>
      <c r="R22" s="2">
        <v>0.27035389292378087</v>
      </c>
      <c r="S22" s="2">
        <v>0.0017739038917899803</v>
      </c>
    </row>
    <row r="23" spans="2:19" ht="15">
      <c r="B23" s="3" t="s">
        <v>29</v>
      </c>
      <c r="D23" s="2">
        <v>93.41</v>
      </c>
      <c r="H23" s="2">
        <v>113.10298655396484</v>
      </c>
      <c r="I23" s="2">
        <v>28.949020807469235</v>
      </c>
      <c r="J23" s="2">
        <v>0.8083802804686288</v>
      </c>
      <c r="K23" s="2">
        <v>2.869053027374269</v>
      </c>
      <c r="L23" s="2">
        <v>1.8735753821233054</v>
      </c>
      <c r="M23" s="2">
        <v>6.344649341273314</v>
      </c>
      <c r="N23" s="2">
        <v>5.053652717114787</v>
      </c>
      <c r="O23" s="2">
        <v>6.6093568386597505</v>
      </c>
      <c r="P23" s="2">
        <v>8.17980125189187</v>
      </c>
      <c r="Q23" s="2">
        <v>2.394136469875493</v>
      </c>
      <c r="R23" s="2">
        <v>0.3650290816277666</v>
      </c>
      <c r="S23" s="2">
        <v>0.0023951070262508514</v>
      </c>
    </row>
    <row r="24" spans="2:19" ht="15">
      <c r="B24" s="3" t="s">
        <v>30</v>
      </c>
      <c r="D24" s="2">
        <v>128</v>
      </c>
      <c r="H24" s="2">
        <v>121.60246573376952</v>
      </c>
      <c r="I24" s="2">
        <v>41.24563006385886</v>
      </c>
      <c r="J24" s="2">
        <v>0.8408109996896489</v>
      </c>
      <c r="K24" s="2">
        <v>2.9582254448547385</v>
      </c>
      <c r="L24" s="2">
        <v>1.9487397554079091</v>
      </c>
      <c r="M24" s="2">
        <v>9.039651508611502</v>
      </c>
      <c r="N24" s="2">
        <v>7.2002812056272045</v>
      </c>
      <c r="O24" s="2">
        <v>9.416798203311231</v>
      </c>
      <c r="P24" s="2">
        <v>11.654316692617567</v>
      </c>
      <c r="Q24" s="2">
        <v>3.411088334062037</v>
      </c>
      <c r="R24" s="2">
        <v>0.520081648477879</v>
      </c>
      <c r="S24" s="2">
        <v>0.003412471151445757</v>
      </c>
    </row>
    <row r="25" spans="2:19" ht="15">
      <c r="B25" s="3" t="s">
        <v>31</v>
      </c>
      <c r="D25" s="2">
        <v>181.02</v>
      </c>
      <c r="H25" s="2">
        <v>131.94751091923828</v>
      </c>
      <c r="I25" s="2">
        <v>61.57527246512784</v>
      </c>
      <c r="J25" s="2">
        <v>0.879093104451413</v>
      </c>
      <c r="K25" s="2">
        <v>3.0634869965515144</v>
      </c>
      <c r="L25" s="2">
        <v>2.037465829992419</v>
      </c>
      <c r="M25" s="2">
        <v>13.495223706627048</v>
      </c>
      <c r="N25" s="2">
        <v>10.749242437940701</v>
      </c>
      <c r="O25" s="2">
        <v>14.05826300192943</v>
      </c>
      <c r="P25" s="2">
        <v>17.398636525415103</v>
      </c>
      <c r="Q25" s="2">
        <v>5.092386593374741</v>
      </c>
      <c r="R25" s="2">
        <v>0.776425748850401</v>
      </c>
      <c r="S25" s="2">
        <v>0.005094450990428201</v>
      </c>
    </row>
    <row r="26" spans="2:19" ht="15">
      <c r="B26" s="3" t="s">
        <v>32</v>
      </c>
      <c r="D26" s="2">
        <v>247.28</v>
      </c>
      <c r="H26" s="2">
        <v>146.30191367712888</v>
      </c>
      <c r="I26" s="2">
        <v>104.72472493229397</v>
      </c>
      <c r="J26" s="2">
        <v>0.9325279572094884</v>
      </c>
      <c r="K26" s="2">
        <v>3.210412970214846</v>
      </c>
      <c r="L26" s="2">
        <v>2.1613112862631683</v>
      </c>
      <c r="M26" s="2">
        <v>22.9521288984418</v>
      </c>
      <c r="N26" s="2">
        <v>18.281875377513085</v>
      </c>
      <c r="O26" s="2">
        <v>23.909723286026694</v>
      </c>
      <c r="P26" s="2">
        <v>29.59089503587593</v>
      </c>
      <c r="Q26" s="2">
        <v>8.660924489487178</v>
      </c>
      <c r="R26" s="2">
        <v>1.3205134094170292</v>
      </c>
      <c r="S26" s="2">
        <v>0.008664435532230787</v>
      </c>
    </row>
    <row r="27" spans="2:19" ht="15">
      <c r="B27" s="3" t="s">
        <v>33</v>
      </c>
      <c r="D27" s="2">
        <v>327.91</v>
      </c>
      <c r="H27" s="2">
        <v>164.61176164722656</v>
      </c>
      <c r="I27" s="2">
        <v>187.64155674353677</v>
      </c>
      <c r="J27" s="2">
        <v>0.9953297079411838</v>
      </c>
      <c r="K27" s="2">
        <v>3.383094429931642</v>
      </c>
      <c r="L27" s="2">
        <v>2.306866313974801</v>
      </c>
      <c r="M27" s="2">
        <v>40.62923405682837</v>
      </c>
      <c r="N27" s="2">
        <v>32.86750198323786</v>
      </c>
      <c r="O27" s="2">
        <v>42.9853535971894</v>
      </c>
      <c r="P27" s="2">
        <v>53.199071823545985</v>
      </c>
      <c r="Q27" s="2">
        <v>15.570774166037246</v>
      </c>
      <c r="R27" s="2">
        <v>2.37404403031274</v>
      </c>
      <c r="S27" s="2">
        <v>0.015577086385213669</v>
      </c>
    </row>
    <row r="28" spans="8:19" ht="15">
      <c r="H28" s="2">
        <v>196.97297622990232</v>
      </c>
      <c r="I28" s="2">
        <v>411.53260050592155</v>
      </c>
      <c r="J28" s="2">
        <v>1.089485522954406</v>
      </c>
      <c r="K28" s="2">
        <v>3.641987906433107</v>
      </c>
      <c r="L28" s="2">
        <v>2.5250903619318628</v>
      </c>
      <c r="M28" s="2">
        <v>81.91322447853693</v>
      </c>
      <c r="N28" s="2">
        <v>72.13748938770809</v>
      </c>
      <c r="O28" s="2">
        <v>96.96410116435021</v>
      </c>
      <c r="P28" s="2">
        <v>120.00366986594062</v>
      </c>
      <c r="Q28" s="2">
        <v>35.12373390227514</v>
      </c>
      <c r="R28" s="2">
        <v>5.355243734436039</v>
      </c>
      <c r="S28" s="2">
        <v>0.0351379726744981</v>
      </c>
    </row>
    <row r="29" spans="8:19" ht="15">
      <c r="H29" s="2">
        <v>296.1019237039453</v>
      </c>
      <c r="I29" s="2">
        <v>2006.738215735523</v>
      </c>
      <c r="J29" s="2">
        <v>1.3337129932081946</v>
      </c>
      <c r="K29" s="2">
        <v>4.313522626007083</v>
      </c>
      <c r="L29" s="2">
        <v>3.0911340754678807</v>
      </c>
      <c r="M29" s="2">
        <v>298.2152981619564</v>
      </c>
      <c r="N29" s="2">
        <v>299.7025658296164</v>
      </c>
      <c r="O29" s="2">
        <v>474.031138085594</v>
      </c>
      <c r="P29" s="2">
        <v>684.65411897232</v>
      </c>
      <c r="Q29" s="2">
        <v>216.8547523060678</v>
      </c>
      <c r="R29" s="2">
        <v>33.06339971715039</v>
      </c>
      <c r="S29" s="2">
        <v>0.21694266281786442</v>
      </c>
    </row>
    <row r="30" spans="8:19" ht="15">
      <c r="H30" s="2">
        <v>424.4193683329687</v>
      </c>
      <c r="I30" s="2">
        <v>6261.59000197113</v>
      </c>
      <c r="J30" s="2">
        <v>1.590998780300209</v>
      </c>
      <c r="K30" s="2">
        <v>5.021431660217289</v>
      </c>
      <c r="L30" s="2">
        <v>3.687442927270115</v>
      </c>
      <c r="M30" s="2">
        <v>747.4159304498236</v>
      </c>
      <c r="N30" s="2">
        <v>806.4899972896205</v>
      </c>
      <c r="O30" s="2">
        <v>1387.2383819691652</v>
      </c>
      <c r="P30" s="2">
        <v>2248.1927272001094</v>
      </c>
      <c r="Q30" s="2">
        <v>909.4527528792271</v>
      </c>
      <c r="R30" s="2">
        <v>161.73897575913918</v>
      </c>
      <c r="S30" s="2">
        <v>1.0612364240456806</v>
      </c>
    </row>
    <row r="31" spans="8:19" ht="15">
      <c r="H31" s="2">
        <v>836.1942002039575</v>
      </c>
      <c r="I31" s="2">
        <v>36855.84533446783</v>
      </c>
      <c r="J31" s="2">
        <v>2.2451299950437194</v>
      </c>
      <c r="K31" s="2">
        <v>6.821664194641118</v>
      </c>
      <c r="L31" s="2">
        <v>5.203516698776983</v>
      </c>
      <c r="M31" s="2">
        <v>3205.4538971186143</v>
      </c>
      <c r="N31" s="2">
        <v>3762.4049646976896</v>
      </c>
      <c r="O31" s="2">
        <v>7121.342609899025</v>
      </c>
      <c r="P31" s="2">
        <v>13082.013745755636</v>
      </c>
      <c r="Q31" s="2">
        <v>6798.616005253292</v>
      </c>
      <c r="R31" s="2">
        <v>2862.465952927765</v>
      </c>
      <c r="S31" s="2">
        <v>23.54815881580127</v>
      </c>
    </row>
    <row r="32" spans="8:19" ht="15">
      <c r="H32" s="2">
        <v>1860</v>
      </c>
      <c r="I32" s="2">
        <v>201162.64124979964</v>
      </c>
      <c r="J32" s="2">
        <v>3.439360026788102</v>
      </c>
      <c r="K32" s="2">
        <v>10.108301047119147</v>
      </c>
      <c r="L32" s="2">
        <v>7.971372424762176</v>
      </c>
      <c r="M32" s="2">
        <v>13424.349714981963</v>
      </c>
      <c r="N32" s="2">
        <v>16691.178012527536</v>
      </c>
      <c r="O32" s="2">
        <v>33658.36897688676</v>
      </c>
      <c r="P32" s="2">
        <v>66960.69123944649</v>
      </c>
      <c r="Q32" s="2">
        <v>40389.13492902928</v>
      </c>
      <c r="R32" s="2">
        <v>28946.18545098014</v>
      </c>
      <c r="S32" s="2">
        <v>1092.732925947451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5"/>
  <sheetViews>
    <sheetView tabSelected="1" zoomScalePageLayoutView="0" workbookViewId="0" topLeftCell="G10">
      <selection activeCell="O47" sqref="O47"/>
    </sheetView>
  </sheetViews>
  <sheetFormatPr defaultColWidth="9.140625" defaultRowHeight="15"/>
  <cols>
    <col min="1" max="1" width="10.421875" style="7" bestFit="1" customWidth="1"/>
    <col min="2" max="2" width="15.00390625" style="7" bestFit="1" customWidth="1"/>
    <col min="3" max="4" width="9.140625" style="7" customWidth="1"/>
    <col min="5" max="5" width="9.8515625" style="7" bestFit="1" customWidth="1"/>
    <col min="6" max="6" width="10.7109375" style="7" bestFit="1" customWidth="1"/>
    <col min="7" max="14" width="9.140625" style="7" customWidth="1"/>
    <col min="15" max="15" width="29.00390625" style="7" bestFit="1" customWidth="1"/>
    <col min="16" max="16" width="9.140625" style="7" customWidth="1"/>
    <col min="17" max="17" width="11.8515625" style="7" bestFit="1" customWidth="1"/>
    <col min="18" max="18" width="9.140625" style="7" customWidth="1"/>
    <col min="19" max="19" width="10.7109375" style="7" bestFit="1" customWidth="1"/>
    <col min="20" max="16384" width="9.140625" style="7" customWidth="1"/>
  </cols>
  <sheetData>
    <row r="1" spans="1:11" ht="12.75">
      <c r="A1" s="6" t="s">
        <v>37</v>
      </c>
      <c r="B1" s="6" t="s">
        <v>39</v>
      </c>
      <c r="D1" s="7" t="s">
        <v>37</v>
      </c>
      <c r="E1" s="12" t="s">
        <v>56</v>
      </c>
      <c r="F1" s="12"/>
      <c r="H1" s="7" t="s">
        <v>57</v>
      </c>
      <c r="K1" s="7" t="s">
        <v>58</v>
      </c>
    </row>
    <row r="2" spans="1:11" ht="12.75">
      <c r="A2" s="6" t="s">
        <v>38</v>
      </c>
      <c r="B2" s="6" t="s">
        <v>40</v>
      </c>
      <c r="D2" s="7" t="s">
        <v>59</v>
      </c>
      <c r="E2" s="7" t="s">
        <v>60</v>
      </c>
      <c r="F2" s="7" t="s">
        <v>61</v>
      </c>
      <c r="H2" s="7" t="s">
        <v>62</v>
      </c>
      <c r="I2" s="7" t="s">
        <v>63</v>
      </c>
      <c r="K2" s="7" t="s">
        <v>62</v>
      </c>
    </row>
    <row r="3" spans="1:12" ht="15">
      <c r="A3" s="2">
        <v>2.350311</v>
      </c>
      <c r="B3" s="2">
        <v>1.4892793545960214E-06</v>
      </c>
      <c r="D3" s="7">
        <f aca="true" t="shared" si="0" ref="D3:D28">A3/0.028317</f>
        <v>83</v>
      </c>
      <c r="E3" s="7">
        <f aca="true" t="shared" si="1" ref="E3:E28">B3*2.2046/2000</f>
        <v>1.6416326325711943E-09</v>
      </c>
      <c r="F3" s="7">
        <f aca="true" t="shared" si="2" ref="F3:F28">E3*60*24</f>
        <v>2.36395099090252E-06</v>
      </c>
      <c r="H3" s="2">
        <v>0.709810769874573</v>
      </c>
      <c r="I3" s="7">
        <f aca="true" t="shared" si="3" ref="I3:I28">H3*3.0808</f>
        <v>2.1867850198295846</v>
      </c>
      <c r="K3" s="2">
        <v>0.3137558191999769</v>
      </c>
      <c r="L3" s="7">
        <f aca="true" t="shared" si="4" ref="L3:L28">K3*3.2808</f>
        <v>1.0293700916312842</v>
      </c>
    </row>
    <row r="4" spans="1:12" ht="15">
      <c r="A4" s="2">
        <v>5.1582767600921615</v>
      </c>
      <c r="B4" s="2">
        <v>1.2744644456581855E-05</v>
      </c>
      <c r="D4" s="7">
        <f t="shared" si="0"/>
        <v>182.16183776855465</v>
      </c>
      <c r="E4" s="7">
        <f t="shared" si="1"/>
        <v>1.404842158449018E-08</v>
      </c>
      <c r="F4" s="7">
        <f t="shared" si="2"/>
        <v>2.022972708166586E-05</v>
      </c>
      <c r="H4" s="2">
        <v>0.9606130207786565</v>
      </c>
      <c r="I4" s="7">
        <f t="shared" si="3"/>
        <v>2.959456594414885</v>
      </c>
      <c r="K4" s="2">
        <v>0.37772813337932704</v>
      </c>
      <c r="L4" s="7">
        <f t="shared" si="4"/>
        <v>1.2392504599908962</v>
      </c>
    </row>
    <row r="5" spans="1:12" ht="15">
      <c r="A5" s="2">
        <v>6.548779294610595</v>
      </c>
      <c r="B5" s="2">
        <v>3.90042844190834E-05</v>
      </c>
      <c r="D5" s="7">
        <f t="shared" si="0"/>
        <v>231.2667053222656</v>
      </c>
      <c r="E5" s="7">
        <f t="shared" si="1"/>
        <v>4.299442271515563E-08</v>
      </c>
      <c r="F5" s="7">
        <f t="shared" si="2"/>
        <v>6.19119687098241E-05</v>
      </c>
      <c r="H5" s="2">
        <v>1.0356060842742925</v>
      </c>
      <c r="I5" s="7">
        <f t="shared" si="3"/>
        <v>3.19049522443224</v>
      </c>
      <c r="K5" s="2">
        <v>0.4258826723929641</v>
      </c>
      <c r="L5" s="7">
        <f t="shared" si="4"/>
        <v>1.3972358715868367</v>
      </c>
    </row>
    <row r="6" spans="1:12" ht="15">
      <c r="A6" s="2">
        <v>7.964104227191163</v>
      </c>
      <c r="B6" s="2">
        <v>9.866365907467799E-05</v>
      </c>
      <c r="D6" s="7">
        <f t="shared" si="0"/>
        <v>281.2481628417969</v>
      </c>
      <c r="E6" s="7">
        <f t="shared" si="1"/>
        <v>1.0875695139801755E-07</v>
      </c>
      <c r="F6" s="7">
        <f t="shared" si="2"/>
        <v>0.00015661001001314527</v>
      </c>
      <c r="H6" s="2">
        <v>1.1040299542694094</v>
      </c>
      <c r="I6" s="7">
        <f t="shared" si="3"/>
        <v>3.4012954831131967</v>
      </c>
      <c r="K6" s="2">
        <v>0.4706465404050681</v>
      </c>
      <c r="L6" s="7">
        <f t="shared" si="4"/>
        <v>1.5440971697609476</v>
      </c>
    </row>
    <row r="7" spans="1:12" ht="15">
      <c r="A7" s="2">
        <v>10.29718323347168</v>
      </c>
      <c r="B7" s="2">
        <v>0.00029894940516711846</v>
      </c>
      <c r="D7" s="7">
        <f t="shared" si="0"/>
        <v>363.63962402343753</v>
      </c>
      <c r="E7" s="7">
        <f t="shared" si="1"/>
        <v>3.295319293157147E-07</v>
      </c>
      <c r="F7" s="7">
        <f t="shared" si="2"/>
        <v>0.0004745259782146292</v>
      </c>
      <c r="H7" s="2">
        <v>1.2082714548568734</v>
      </c>
      <c r="I7" s="7">
        <f t="shared" si="3"/>
        <v>3.7224426981230554</v>
      </c>
      <c r="K7" s="2">
        <v>0.5289494338405424</v>
      </c>
      <c r="L7" s="7">
        <f t="shared" si="4"/>
        <v>1.7353773025440515</v>
      </c>
    </row>
    <row r="8" spans="1:12" ht="15">
      <c r="A8" s="2">
        <v>15.425887964904785</v>
      </c>
      <c r="B8" s="2">
        <v>0.0015546489260970804</v>
      </c>
      <c r="D8" s="7">
        <f t="shared" si="0"/>
        <v>544.7571411132812</v>
      </c>
      <c r="E8" s="7">
        <f t="shared" si="1"/>
        <v>1.7136895112368117E-06</v>
      </c>
      <c r="F8" s="7">
        <f t="shared" si="2"/>
        <v>0.002467712896181009</v>
      </c>
      <c r="H8" s="2">
        <v>1.3918034266891488</v>
      </c>
      <c r="I8" s="7">
        <f t="shared" si="3"/>
        <v>4.2878679969439295</v>
      </c>
      <c r="K8" s="2">
        <v>0.6283860785503032</v>
      </c>
      <c r="L8" s="7">
        <f t="shared" si="4"/>
        <v>2.0616090465078347</v>
      </c>
    </row>
    <row r="9" spans="1:12" ht="15">
      <c r="A9" s="2">
        <v>20.56876917099609</v>
      </c>
      <c r="B9" s="2">
        <v>0.0068266862371676425</v>
      </c>
      <c r="D9" s="7">
        <f t="shared" si="0"/>
        <v>726.3752929687499</v>
      </c>
      <c r="E9" s="7">
        <f t="shared" si="1"/>
        <v>7.525056239229893E-06</v>
      </c>
      <c r="F9" s="7">
        <f t="shared" si="2"/>
        <v>0.010836080984491046</v>
      </c>
      <c r="H9" s="2">
        <v>1.5250118045196541</v>
      </c>
      <c r="I9" s="7">
        <f t="shared" si="3"/>
        <v>4.69825636736415</v>
      </c>
      <c r="K9" s="2">
        <v>0.7406688282927507</v>
      </c>
      <c r="L9" s="7">
        <f t="shared" si="4"/>
        <v>2.4299862918628565</v>
      </c>
    </row>
    <row r="10" spans="1:12" ht="15">
      <c r="A10" s="2">
        <v>27.00397990858154</v>
      </c>
      <c r="B10" s="2">
        <v>0.027733463211016426</v>
      </c>
      <c r="D10" s="7">
        <f t="shared" si="0"/>
        <v>953.6313842773437</v>
      </c>
      <c r="E10" s="7">
        <f t="shared" si="1"/>
        <v>3.057059649750341E-05</v>
      </c>
      <c r="F10" s="7">
        <f t="shared" si="2"/>
        <v>0.04402165895640491</v>
      </c>
      <c r="H10" s="2">
        <v>1.6731090671539315</v>
      </c>
      <c r="I10" s="7">
        <f t="shared" si="3"/>
        <v>5.154514414087832</v>
      </c>
      <c r="K10" s="2">
        <v>0.8655015764181325</v>
      </c>
      <c r="L10" s="7">
        <f t="shared" si="4"/>
        <v>2.8395375719126092</v>
      </c>
    </row>
    <row r="11" spans="1:12" ht="15">
      <c r="A11" s="2">
        <v>34.76618568867187</v>
      </c>
      <c r="B11" s="2">
        <v>0.09964824378622784</v>
      </c>
      <c r="D11" s="7">
        <f t="shared" si="0"/>
        <v>1227.7496093749999</v>
      </c>
      <c r="E11" s="7">
        <f t="shared" si="1"/>
        <v>0.00010984225912555896</v>
      </c>
      <c r="F11" s="7">
        <f t="shared" si="2"/>
        <v>0.15817285314080493</v>
      </c>
      <c r="H11" s="2">
        <v>1.8299073335723888</v>
      </c>
      <c r="I11" s="7">
        <f t="shared" si="3"/>
        <v>5.6375785132698155</v>
      </c>
      <c r="K11" s="2">
        <v>0.9976684926064987</v>
      </c>
      <c r="L11" s="7">
        <f t="shared" si="4"/>
        <v>3.273150790543401</v>
      </c>
    </row>
    <row r="12" spans="1:12" ht="15">
      <c r="A12" s="2">
        <v>43.754246911889645</v>
      </c>
      <c r="B12" s="2">
        <v>0.3133501331027926</v>
      </c>
      <c r="D12" s="7">
        <f t="shared" si="0"/>
        <v>1545.1582763671875</v>
      </c>
      <c r="E12" s="7">
        <f t="shared" si="1"/>
        <v>0.0003454058517192083</v>
      </c>
      <c r="F12" s="7">
        <f t="shared" si="2"/>
        <v>0.49738442647565995</v>
      </c>
      <c r="H12" s="2">
        <v>1.9905862991638192</v>
      </c>
      <c r="I12" s="7">
        <f t="shared" si="3"/>
        <v>6.132598270463895</v>
      </c>
      <c r="K12" s="2">
        <v>1.1331064911484061</v>
      </c>
      <c r="L12" s="7">
        <f t="shared" si="4"/>
        <v>3.717495776159691</v>
      </c>
    </row>
    <row r="13" spans="1:12" ht="15">
      <c r="A13" s="2">
        <v>52.08125758703613</v>
      </c>
      <c r="B13" s="2">
        <v>0.7155521510460507</v>
      </c>
      <c r="D13" s="7">
        <f t="shared" si="0"/>
        <v>1839.2222900390625</v>
      </c>
      <c r="E13" s="7">
        <f t="shared" si="1"/>
        <v>0.0007887531360980618</v>
      </c>
      <c r="F13" s="7">
        <f t="shared" si="2"/>
        <v>1.135804515981209</v>
      </c>
      <c r="H13" s="2">
        <v>2.1197563043060317</v>
      </c>
      <c r="I13" s="7">
        <f t="shared" si="3"/>
        <v>6.5305452223060225</v>
      </c>
      <c r="K13" s="2">
        <v>1.241985253864579</v>
      </c>
      <c r="L13" s="7">
        <f t="shared" si="4"/>
        <v>4.074705220878911</v>
      </c>
    </row>
    <row r="14" spans="1:12" ht="15">
      <c r="A14" s="2">
        <v>63.16419609052734</v>
      </c>
      <c r="B14" s="2">
        <v>1.7603516992086858</v>
      </c>
      <c r="D14" s="7">
        <f t="shared" si="0"/>
        <v>2230.61044921875</v>
      </c>
      <c r="E14" s="7">
        <f t="shared" si="1"/>
        <v>0.0019404356780377346</v>
      </c>
      <c r="F14" s="7">
        <f t="shared" si="2"/>
        <v>2.7942273763743377</v>
      </c>
      <c r="H14" s="2">
        <v>2.2747590233459487</v>
      </c>
      <c r="I14" s="7">
        <f t="shared" si="3"/>
        <v>7.008077599124198</v>
      </c>
      <c r="K14" s="2">
        <v>1.3726386841878808</v>
      </c>
      <c r="L14" s="7">
        <f t="shared" si="4"/>
        <v>4.5033529950836</v>
      </c>
    </row>
    <row r="15" spans="1:12" ht="15">
      <c r="A15" s="2">
        <v>76.3036256090332</v>
      </c>
      <c r="B15" s="2">
        <v>4.270901234406272</v>
      </c>
      <c r="D15" s="7">
        <f t="shared" si="0"/>
        <v>2694.622509765625</v>
      </c>
      <c r="E15" s="7">
        <f t="shared" si="1"/>
        <v>0.004707814430686033</v>
      </c>
      <c r="F15" s="7">
        <f t="shared" si="2"/>
        <v>6.779252780187887</v>
      </c>
      <c r="H15" s="2">
        <v>2.4432894864349377</v>
      </c>
      <c r="I15" s="7">
        <f t="shared" si="3"/>
        <v>7.527286249808756</v>
      </c>
      <c r="K15" s="2">
        <v>1.5146947929641406</v>
      </c>
      <c r="L15" s="7">
        <f t="shared" si="4"/>
        <v>4.969410676756753</v>
      </c>
    </row>
    <row r="16" spans="1:12" ht="15">
      <c r="A16" s="2">
        <v>95.16946736586912</v>
      </c>
      <c r="B16" s="2">
        <v>12.395311715859643</v>
      </c>
      <c r="D16" s="7">
        <f t="shared" si="0"/>
        <v>3360.8598144531247</v>
      </c>
      <c r="E16" s="7">
        <f t="shared" si="1"/>
        <v>0.013663352104392085</v>
      </c>
      <c r="F16" s="7">
        <f t="shared" si="2"/>
        <v>19.675227030324603</v>
      </c>
      <c r="H16" s="2">
        <v>2.6691358812561052</v>
      </c>
      <c r="I16" s="7">
        <f t="shared" si="3"/>
        <v>8.22307382297381</v>
      </c>
      <c r="K16" s="2">
        <v>1.705063106451191</v>
      </c>
      <c r="L16" s="7">
        <f t="shared" si="4"/>
        <v>5.5939710396450675</v>
      </c>
    </row>
    <row r="17" spans="1:12" ht="15">
      <c r="A17" s="2">
        <v>100.21878335528321</v>
      </c>
      <c r="B17" s="2">
        <v>15.886049705521181</v>
      </c>
      <c r="D17" s="7">
        <f t="shared" si="0"/>
        <v>3539.173759765625</v>
      </c>
      <c r="E17" s="7">
        <f t="shared" si="1"/>
        <v>0.017511192590396</v>
      </c>
      <c r="F17" s="7">
        <f t="shared" si="2"/>
        <v>25.216117330170242</v>
      </c>
      <c r="H17" s="2">
        <v>2.7256795345458995</v>
      </c>
      <c r="I17" s="7">
        <f t="shared" si="3"/>
        <v>8.397273510029008</v>
      </c>
      <c r="K17" s="2">
        <v>1.752724349499581</v>
      </c>
      <c r="L17" s="7">
        <f t="shared" si="4"/>
        <v>5.750338045838226</v>
      </c>
    </row>
    <row r="18" spans="1:12" ht="15">
      <c r="A18" s="2">
        <v>106.5310488825586</v>
      </c>
      <c r="B18" s="2">
        <v>21.4407039481084</v>
      </c>
      <c r="D18" s="7">
        <f t="shared" si="0"/>
        <v>3762.08810546875</v>
      </c>
      <c r="E18" s="7">
        <f t="shared" si="1"/>
        <v>0.023634087961999888</v>
      </c>
      <c r="F18" s="7">
        <f t="shared" si="2"/>
        <v>34.03308666527984</v>
      </c>
      <c r="H18" s="2">
        <v>2.7961241997985855</v>
      </c>
      <c r="I18" s="7">
        <f t="shared" si="3"/>
        <v>8.614299434739483</v>
      </c>
      <c r="K18" s="2">
        <v>1.812102902471089</v>
      </c>
      <c r="L18" s="7">
        <f t="shared" si="4"/>
        <v>5.945147202427149</v>
      </c>
    </row>
    <row r="19" spans="1:12" ht="15">
      <c r="A19" s="2">
        <v>113.10298655396484</v>
      </c>
      <c r="B19" s="2">
        <v>28.949020807469235</v>
      </c>
      <c r="D19" s="7">
        <f t="shared" si="0"/>
        <v>3994.1726367187503</v>
      </c>
      <c r="E19" s="7">
        <f t="shared" si="1"/>
        <v>0.03191050563607334</v>
      </c>
      <c r="F19" s="7">
        <f t="shared" si="2"/>
        <v>45.95112811594561</v>
      </c>
      <c r="H19" s="2">
        <v>2.869053027374269</v>
      </c>
      <c r="I19" s="7">
        <f t="shared" si="3"/>
        <v>8.838978566734648</v>
      </c>
      <c r="K19" s="2">
        <v>1.8735753821233054</v>
      </c>
      <c r="L19" s="7">
        <f t="shared" si="4"/>
        <v>6.146826113670141</v>
      </c>
    </row>
    <row r="20" spans="1:12" ht="15">
      <c r="A20" s="2">
        <v>121.60246573376952</v>
      </c>
      <c r="B20" s="2">
        <v>41.24563006385886</v>
      </c>
      <c r="D20" s="7">
        <f t="shared" si="0"/>
        <v>4294.32728515625</v>
      </c>
      <c r="E20" s="7">
        <f t="shared" si="1"/>
        <v>0.04546505801939163</v>
      </c>
      <c r="F20" s="7">
        <f t="shared" si="2"/>
        <v>65.46968354792395</v>
      </c>
      <c r="H20" s="2">
        <v>2.9582254448547385</v>
      </c>
      <c r="I20" s="7">
        <f t="shared" si="3"/>
        <v>9.113700950508479</v>
      </c>
      <c r="K20" s="2">
        <v>1.9487397554079091</v>
      </c>
      <c r="L20" s="7">
        <f t="shared" si="4"/>
        <v>6.393425389542268</v>
      </c>
    </row>
    <row r="21" spans="1:12" ht="15">
      <c r="A21" s="2">
        <v>131.94751091923828</v>
      </c>
      <c r="B21" s="2">
        <v>61.57527246512784</v>
      </c>
      <c r="D21" s="7">
        <f t="shared" si="0"/>
        <v>4659.65712890625</v>
      </c>
      <c r="E21" s="7">
        <f t="shared" si="1"/>
        <v>0.06787442283831042</v>
      </c>
      <c r="F21" s="7">
        <f t="shared" si="2"/>
        <v>97.73916888716701</v>
      </c>
      <c r="H21" s="2">
        <v>3.0634869965515144</v>
      </c>
      <c r="I21" s="7">
        <f t="shared" si="3"/>
        <v>9.437990738975905</v>
      </c>
      <c r="K21" s="2">
        <v>2.037465829992419</v>
      </c>
      <c r="L21" s="7">
        <f t="shared" si="4"/>
        <v>6.684517895039128</v>
      </c>
    </row>
    <row r="22" spans="1:12" ht="15">
      <c r="A22" s="2">
        <v>146.30191367712888</v>
      </c>
      <c r="B22" s="2">
        <v>104.72472493229397</v>
      </c>
      <c r="D22" s="7">
        <f t="shared" si="0"/>
        <v>5166.57533203125</v>
      </c>
      <c r="E22" s="7">
        <f t="shared" si="1"/>
        <v>0.11543806429286765</v>
      </c>
      <c r="F22" s="7">
        <f t="shared" si="2"/>
        <v>166.23081258172942</v>
      </c>
      <c r="H22" s="2">
        <v>3.210412970214846</v>
      </c>
      <c r="I22" s="7">
        <f t="shared" si="3"/>
        <v>9.890640278637898</v>
      </c>
      <c r="K22" s="2">
        <v>2.1613112862631683</v>
      </c>
      <c r="L22" s="7">
        <f t="shared" si="4"/>
        <v>7.0908300679722025</v>
      </c>
    </row>
    <row r="23" spans="1:12" ht="15">
      <c r="A23" s="2">
        <v>164.61176164722656</v>
      </c>
      <c r="B23" s="2">
        <v>187.64155674353677</v>
      </c>
      <c r="D23" s="7">
        <f t="shared" si="0"/>
        <v>5813.1780078125</v>
      </c>
      <c r="E23" s="7">
        <f t="shared" si="1"/>
        <v>0.2068372879984006</v>
      </c>
      <c r="F23" s="7">
        <f t="shared" si="2"/>
        <v>297.84569471769686</v>
      </c>
      <c r="H23" s="2">
        <v>3.383094429931642</v>
      </c>
      <c r="I23" s="7">
        <f t="shared" si="3"/>
        <v>10.422637319733402</v>
      </c>
      <c r="K23" s="2">
        <v>2.306866313974801</v>
      </c>
      <c r="L23" s="7">
        <f t="shared" si="4"/>
        <v>7.568367002888528</v>
      </c>
    </row>
    <row r="24" spans="1:12" ht="15">
      <c r="A24" s="2">
        <v>196.97297622990232</v>
      </c>
      <c r="B24" s="2">
        <v>411.53260050592155</v>
      </c>
      <c r="D24" s="7">
        <f t="shared" si="0"/>
        <v>6955.99732421875</v>
      </c>
      <c r="E24" s="7">
        <f t="shared" si="1"/>
        <v>0.4536323855376774</v>
      </c>
      <c r="F24" s="7">
        <f t="shared" si="2"/>
        <v>653.2306351742554</v>
      </c>
      <c r="H24" s="2">
        <v>3.641987906433107</v>
      </c>
      <c r="I24" s="7">
        <f t="shared" si="3"/>
        <v>11.220236342139117</v>
      </c>
      <c r="K24" s="2">
        <v>2.5250903619318628</v>
      </c>
      <c r="L24" s="7">
        <f t="shared" si="4"/>
        <v>8.284316459426055</v>
      </c>
    </row>
    <row r="25" spans="1:12" ht="15">
      <c r="A25" s="2">
        <v>296.1019237039453</v>
      </c>
      <c r="B25" s="2">
        <v>2006.738215735523</v>
      </c>
      <c r="D25" s="7">
        <f t="shared" si="0"/>
        <v>10456.684101562501</v>
      </c>
      <c r="E25" s="7">
        <f t="shared" si="1"/>
        <v>2.212027535205267</v>
      </c>
      <c r="F25" s="7">
        <f t="shared" si="2"/>
        <v>3185.3196506955846</v>
      </c>
      <c r="H25" s="2">
        <v>4.313522626007083</v>
      </c>
      <c r="I25" s="7">
        <f t="shared" si="3"/>
        <v>13.289100506202622</v>
      </c>
      <c r="K25" s="2">
        <v>3.0911340754678807</v>
      </c>
      <c r="L25" s="7">
        <f t="shared" si="4"/>
        <v>10.141392674795023</v>
      </c>
    </row>
    <row r="26" spans="1:12" ht="15">
      <c r="A26" s="2">
        <v>424.4193683329687</v>
      </c>
      <c r="B26" s="2">
        <v>6261.59000197113</v>
      </c>
      <c r="D26" s="7">
        <f t="shared" si="0"/>
        <v>14988.147343749999</v>
      </c>
      <c r="E26" s="7">
        <f t="shared" si="1"/>
        <v>6.902150659172777</v>
      </c>
      <c r="F26" s="7">
        <f t="shared" si="2"/>
        <v>9939.096949208799</v>
      </c>
      <c r="H26" s="2">
        <v>5.021431660217289</v>
      </c>
      <c r="I26" s="7">
        <f t="shared" si="3"/>
        <v>15.470026658797423</v>
      </c>
      <c r="K26" s="2">
        <v>3.687442927270115</v>
      </c>
      <c r="L26" s="7">
        <f t="shared" si="4"/>
        <v>12.097762755787793</v>
      </c>
    </row>
    <row r="27" spans="1:12" ht="15">
      <c r="A27" s="2">
        <v>836.1942002039575</v>
      </c>
      <c r="B27" s="2">
        <v>36855.84533446783</v>
      </c>
      <c r="D27" s="7">
        <f t="shared" si="0"/>
        <v>29529.759515625155</v>
      </c>
      <c r="E27" s="7">
        <f t="shared" si="1"/>
        <v>40.62619831218389</v>
      </c>
      <c r="F27" s="7">
        <f t="shared" si="2"/>
        <v>58501.7255695448</v>
      </c>
      <c r="H27" s="2">
        <v>6.821664194641118</v>
      </c>
      <c r="I27" s="7">
        <f t="shared" si="3"/>
        <v>21.016183050850355</v>
      </c>
      <c r="K27" s="2">
        <v>5.203516698776983</v>
      </c>
      <c r="L27" s="7">
        <f t="shared" si="4"/>
        <v>17.07169758534753</v>
      </c>
    </row>
    <row r="28" spans="1:12" ht="15">
      <c r="A28" s="2">
        <v>1860</v>
      </c>
      <c r="B28" s="2">
        <v>201162.64124979964</v>
      </c>
      <c r="D28" s="7">
        <f t="shared" si="0"/>
        <v>65684.92425045026</v>
      </c>
      <c r="E28" s="7">
        <f t="shared" si="1"/>
        <v>221.74157944965415</v>
      </c>
      <c r="F28" s="7">
        <f t="shared" si="2"/>
        <v>319307.874407502</v>
      </c>
      <c r="H28" s="2">
        <v>10.108301047119147</v>
      </c>
      <c r="I28" s="7">
        <f t="shared" si="3"/>
        <v>31.141653865964667</v>
      </c>
      <c r="K28" s="2">
        <v>7.971372424762176</v>
      </c>
      <c r="L28" s="7">
        <f t="shared" si="4"/>
        <v>26.15247865115975</v>
      </c>
    </row>
    <row r="41" spans="17:19" ht="12.75">
      <c r="Q41" s="7" t="s">
        <v>64</v>
      </c>
      <c r="R41" s="7" t="s">
        <v>65</v>
      </c>
      <c r="S41" s="10"/>
    </row>
    <row r="42" spans="16:19" ht="12.75">
      <c r="P42" s="7" t="s">
        <v>66</v>
      </c>
      <c r="Q42" s="8">
        <v>2.35</v>
      </c>
      <c r="R42" s="8">
        <f>(91.568*(Q42^2))+(135.08*Q42)-216.25</f>
        <v>606.87228</v>
      </c>
      <c r="S42" s="10"/>
    </row>
    <row r="43" spans="15:29" ht="12.75">
      <c r="O43" s="7" t="s">
        <v>67</v>
      </c>
      <c r="P43" s="7" t="s">
        <v>68</v>
      </c>
      <c r="Q43" s="9">
        <v>0.78</v>
      </c>
      <c r="R43" s="9" t="s">
        <v>71</v>
      </c>
      <c r="S43" s="10"/>
      <c r="AB43" s="10"/>
      <c r="AC43" s="10"/>
    </row>
    <row r="44" spans="15:19" ht="12.75">
      <c r="O44" s="7" t="s">
        <v>69</v>
      </c>
      <c r="P44" s="7" t="s">
        <v>70</v>
      </c>
      <c r="Q44" s="11">
        <v>1.42</v>
      </c>
      <c r="R44" s="11">
        <f>(91.568*(Q44^2))+(135.08*Q44)-216.25</f>
        <v>160.2013152</v>
      </c>
      <c r="S44" s="10"/>
    </row>
    <row r="45" spans="15:19" ht="12.75">
      <c r="O45" s="10"/>
      <c r="P45" s="10"/>
      <c r="Q45" s="10"/>
      <c r="R45" s="10"/>
      <c r="S45" s="10"/>
    </row>
  </sheetData>
  <sheetProtection/>
  <mergeCells count="1">
    <mergeCell ref="E1:F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Kathi Peacock</dc:creator>
  <cp:keywords/>
  <dc:description/>
  <cp:lastModifiedBy>Kathi Peacock</cp:lastModifiedBy>
  <dcterms:created xsi:type="dcterms:W3CDTF">2013-01-02T19:49:55Z</dcterms:created>
  <dcterms:modified xsi:type="dcterms:W3CDTF">2013-01-23T17:23:58Z</dcterms:modified>
  <cp:category/>
  <cp:version/>
  <cp:contentType/>
  <cp:contentStatus/>
</cp:coreProperties>
</file>