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60" windowHeight="11760" firstSheet="2" activeTab="9"/>
  </bookViews>
  <sheets>
    <sheet name="Note" sheetId="1" r:id="rId1"/>
    <sheet name="Plot Duration Curve" sheetId="2" r:id="rId2"/>
    <sheet name="Plot XS" sheetId="3" r:id="rId3"/>
    <sheet name="Plot Surf Size" sheetId="4" r:id="rId4"/>
    <sheet name="Input" sheetId="5" r:id="rId5"/>
    <sheet name="Plot Bedload" sheetId="6" r:id="rId6"/>
    <sheet name="Plot Shear" sheetId="7" r:id="rId7"/>
    <sheet name="Plot Depth" sheetId="8" r:id="rId8"/>
    <sheet name="Output" sheetId="9" r:id="rId9"/>
    <sheet name="conv output" sheetId="10" r:id="rId10"/>
  </sheets>
  <definedNames/>
  <calcPr fullCalcOnLoad="1"/>
</workbook>
</file>

<file path=xl/sharedStrings.xml><?xml version="1.0" encoding="utf-8"?>
<sst xmlns="http://schemas.openxmlformats.org/spreadsheetml/2006/main" count="93" uniqueCount="74">
  <si>
    <t>This workbook contains bedload transport calculation results from USDA Forest Service's BAGS software.</t>
  </si>
  <si>
    <t>Bedload transport equation used: The surface-based bedload equation of Wilcock and Crowe (2003).</t>
  </si>
  <si>
    <t>Input data are stored in worksheet "Input" and results are stored in worksheet "Output".</t>
  </si>
  <si>
    <t>Calculation was performed by Kathi Peacock on 12/31/2012.</t>
  </si>
  <si>
    <t>Water surface slope</t>
  </si>
  <si>
    <t>Bankfull width</t>
  </si>
  <si>
    <t>N/A</t>
  </si>
  <si>
    <t>Left floodplain boundary</t>
  </si>
  <si>
    <t>Left floodplain Manning's n</t>
  </si>
  <si>
    <t>Right floodplain boundary</t>
  </si>
  <si>
    <t>Right floodplain Manning's n</t>
  </si>
  <si>
    <t>CROSS SECTION</t>
  </si>
  <si>
    <t>Lateral distance (m)</t>
  </si>
  <si>
    <t>Elevation (m)</t>
  </si>
  <si>
    <t>Flow duration curve is given</t>
  </si>
  <si>
    <t>on Columns E and F</t>
  </si>
  <si>
    <t>FLOW DURATION CURVE</t>
  </si>
  <si>
    <t>Discharge (cms)</t>
  </si>
  <si>
    <t>Exceedance</t>
  </si>
  <si>
    <t>probability (%)</t>
  </si>
  <si>
    <t>SURFACE GRAIN SIZE DISTRIBUTION</t>
  </si>
  <si>
    <t>Size (mm)</t>
  </si>
  <si>
    <t>% Finer</t>
  </si>
  <si>
    <t>STATISTICS OF THE ABOVE GRAIN SIZE DISTRIBUTION:</t>
  </si>
  <si>
    <t>Geometric mean (mm)</t>
  </si>
  <si>
    <t>Geometric standard deviation</t>
  </si>
  <si>
    <t>D10 (mm)</t>
  </si>
  <si>
    <t>D16 (mm)</t>
  </si>
  <si>
    <t>D25 (mm)</t>
  </si>
  <si>
    <t>D50 (mm)</t>
  </si>
  <si>
    <t>D65 (mm)</t>
  </si>
  <si>
    <t>D75 (mm)</t>
  </si>
  <si>
    <t>D84 (mm)</t>
  </si>
  <si>
    <t>D90 (mm)</t>
  </si>
  <si>
    <t>Main channel Manning's n</t>
  </si>
  <si>
    <t>Average bedload transport rate (kg/min.)</t>
  </si>
  <si>
    <t>RATING CURVES</t>
  </si>
  <si>
    <t>Discharge</t>
  </si>
  <si>
    <t>(cms)</t>
  </si>
  <si>
    <t>Bedload transport</t>
  </si>
  <si>
    <t>rate (kg/min.)</t>
  </si>
  <si>
    <t>Transport</t>
  </si>
  <si>
    <t>Stage</t>
  </si>
  <si>
    <t>Max water</t>
  </si>
  <si>
    <t>Hydraulic</t>
  </si>
  <si>
    <t>radius (m)</t>
  </si>
  <si>
    <t>depth (m)</t>
  </si>
  <si>
    <t>Sediment transport rate by size, in kg/min.</t>
  </si>
  <si>
    <t>1 - 2 mm</t>
  </si>
  <si>
    <t>2 - 4 mm</t>
  </si>
  <si>
    <t>4 - 8 mm</t>
  </si>
  <si>
    <t>8 - 16 mm</t>
  </si>
  <si>
    <t>16 - 32 mm</t>
  </si>
  <si>
    <t>32 - 64 mm</t>
  </si>
  <si>
    <t>64 - 128 mm</t>
  </si>
  <si>
    <t>128 - 256 mm</t>
  </si>
  <si>
    <t>256 - 512 mm</t>
  </si>
  <si>
    <t>512 - 1064 mm</t>
  </si>
  <si>
    <t>BEDLOAD GRAIN SIZE DISTRIBUTION</t>
  </si>
  <si>
    <t>Bedload Transport</t>
  </si>
  <si>
    <t>Wtr Depth</t>
  </si>
  <si>
    <t>Hydraulic radius</t>
  </si>
  <si>
    <t>cfs</t>
  </si>
  <si>
    <t>tons/min</t>
  </si>
  <si>
    <t>tons/day</t>
  </si>
  <si>
    <t>m</t>
  </si>
  <si>
    <t>ft</t>
  </si>
  <si>
    <t>hyd radius (ft)</t>
  </si>
  <si>
    <t>Q (cfs)</t>
  </si>
  <si>
    <t>critical</t>
  </si>
  <si>
    <t>~65 cfs (measured at time of survey)</t>
  </si>
  <si>
    <t>low flow</t>
  </si>
  <si>
    <t>~2700 cfs (estimated from PHABSIM Stage-Q)</t>
  </si>
  <si>
    <t>BF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</si>
</sst>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&quot; m&quot;"/>
    <numFmt numFmtId="165" formatCode="###0.##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8"/>
      <color indexed="8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0"/>
      <color indexed="8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8"/>
      <color indexed="8"/>
      <name val="Arial"/>
      <family val="0"/>
    </font>
    <font>
      <b/>
      <sz val="10"/>
      <color indexed="8"/>
      <name val="Calibri"/>
      <family val="0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6" fillId="33" borderId="0" xfId="55" applyFill="1" applyAlignment="1">
      <alignment horizontal="center"/>
      <protection/>
    </xf>
    <xf numFmtId="0" fontId="36" fillId="0" borderId="0" xfId="55">
      <alignment/>
      <protection/>
    </xf>
    <xf numFmtId="0" fontId="36" fillId="34" borderId="0" xfId="55" applyFill="1">
      <alignment/>
      <protection/>
    </xf>
    <xf numFmtId="0" fontId="36" fillId="7" borderId="0" xfId="55" applyFill="1">
      <alignment/>
      <protection/>
    </xf>
    <xf numFmtId="0" fontId="36" fillId="12" borderId="0" xfId="55" applyFill="1">
      <alignment/>
      <protection/>
    </xf>
    <xf numFmtId="0" fontId="36" fillId="0" borderId="0" xfId="55" applyAlignment="1">
      <alignment horizontal="center"/>
      <protection/>
    </xf>
    <xf numFmtId="0" fontId="36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125"/>
          <c:w val="0.979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Input!$E$5:$E$30</c:f>
              <c:numCache>
                <c:ptCount val="26"/>
                <c:pt idx="0">
                  <c:v>0.18</c:v>
                </c:pt>
                <c:pt idx="1">
                  <c:v>15.691811081870696</c:v>
                </c:pt>
                <c:pt idx="2">
                  <c:v>19.24942650199381</c:v>
                </c:pt>
                <c:pt idx="3">
                  <c:v>22.416198175313546</c:v>
                </c:pt>
                <c:pt idx="4">
                  <c:v>27.676756944350053</c:v>
                </c:pt>
                <c:pt idx="5">
                  <c:v>34.8112702713418</c:v>
                </c:pt>
                <c:pt idx="6">
                  <c:v>37.95159496939169</c:v>
                </c:pt>
                <c:pt idx="7">
                  <c:v>41.62938916557655</c:v>
                </c:pt>
                <c:pt idx="8">
                  <c:v>46.755276193802544</c:v>
                </c:pt>
                <c:pt idx="9">
                  <c:v>56.19352725679962</c:v>
                </c:pt>
                <c:pt idx="10">
                  <c:v>68.1588150365088</c:v>
                </c:pt>
                <c:pt idx="11">
                  <c:v>79.82809066996307</c:v>
                </c:pt>
                <c:pt idx="12">
                  <c:v>99.0386587961297</c:v>
                </c:pt>
                <c:pt idx="13">
                  <c:v>104.88752784122428</c:v>
                </c:pt>
                <c:pt idx="14">
                  <c:v>106.48364317145919</c:v>
                </c:pt>
                <c:pt idx="15">
                  <c:v>108.27716583353461</c:v>
                </c:pt>
                <c:pt idx="16">
                  <c:v>111.26492331754302</c:v>
                </c:pt>
                <c:pt idx="17">
                  <c:v>119.30492474828475</c:v>
                </c:pt>
                <c:pt idx="18">
                  <c:v>131.99274932080192</c:v>
                </c:pt>
                <c:pt idx="19">
                  <c:v>149.02887743506162</c:v>
                </c:pt>
                <c:pt idx="20">
                  <c:v>173.0777345993788</c:v>
                </c:pt>
                <c:pt idx="21">
                  <c:v>206.47648666751584</c:v>
                </c:pt>
                <c:pt idx="22">
                  <c:v>286.74966578069643</c:v>
                </c:pt>
                <c:pt idx="23">
                  <c:v>454.23449541244446</c:v>
                </c:pt>
                <c:pt idx="24">
                  <c:v>1039.0564569465096</c:v>
                </c:pt>
                <c:pt idx="25">
                  <c:v>2621</c:v>
                </c:pt>
              </c:numCache>
            </c:numRef>
          </c:xVal>
          <c:yVal>
            <c:numRef>
              <c:f>Input!$F$5:$F$30</c:f>
              <c:numCache>
                <c:ptCount val="26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0.5</c:v>
                </c:pt>
                <c:pt idx="24">
                  <c:v>0.0999999999999943</c:v>
                </c:pt>
                <c:pt idx="25">
                  <c:v>0</c:v>
                </c:pt>
              </c:numCache>
            </c:numRef>
          </c:yVal>
          <c:smooth val="0"/>
        </c:ser>
        <c:axId val="50808308"/>
        <c:axId val="54621589"/>
      </c:scatterChart>
      <c:valAx>
        <c:axId val="50808308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1589"/>
        <c:crossesAt val="0"/>
        <c:crossBetween val="midCat"/>
        <c:dispUnits/>
      </c:valAx>
      <c:valAx>
        <c:axId val="546215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Exceedance Probability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8308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5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Input!$B$16:$B$66</c:f>
              <c:numCache>
                <c:ptCount val="51"/>
                <c:pt idx="0">
                  <c:v>0</c:v>
                </c:pt>
                <c:pt idx="1">
                  <c:v>0.3657600000000001</c:v>
                </c:pt>
                <c:pt idx="2">
                  <c:v>1.61544</c:v>
                </c:pt>
                <c:pt idx="3">
                  <c:v>2.22504</c:v>
                </c:pt>
                <c:pt idx="4">
                  <c:v>3.44424</c:v>
                </c:pt>
                <c:pt idx="5">
                  <c:v>4.6634400000000005</c:v>
                </c:pt>
                <c:pt idx="6">
                  <c:v>6.492240000000001</c:v>
                </c:pt>
                <c:pt idx="7">
                  <c:v>7.7114400000000005</c:v>
                </c:pt>
                <c:pt idx="8">
                  <c:v>9.54024</c:v>
                </c:pt>
                <c:pt idx="9">
                  <c:v>11.36904</c:v>
                </c:pt>
                <c:pt idx="10">
                  <c:v>12.588239999999999</c:v>
                </c:pt>
                <c:pt idx="11">
                  <c:v>13.80744</c:v>
                </c:pt>
                <c:pt idx="12">
                  <c:v>15.63624</c:v>
                </c:pt>
                <c:pt idx="13">
                  <c:v>16.85544</c:v>
                </c:pt>
                <c:pt idx="14">
                  <c:v>17.46504</c:v>
                </c:pt>
                <c:pt idx="15">
                  <c:v>18.68424</c:v>
                </c:pt>
                <c:pt idx="16">
                  <c:v>20.51304</c:v>
                </c:pt>
                <c:pt idx="17">
                  <c:v>22.95144</c:v>
                </c:pt>
                <c:pt idx="18">
                  <c:v>25.99944</c:v>
                </c:pt>
                <c:pt idx="19">
                  <c:v>29.04744</c:v>
                </c:pt>
                <c:pt idx="20">
                  <c:v>32.09544</c:v>
                </c:pt>
                <c:pt idx="21">
                  <c:v>36.36264</c:v>
                </c:pt>
                <c:pt idx="22">
                  <c:v>41.23944000000001</c:v>
                </c:pt>
                <c:pt idx="23">
                  <c:v>47.335440000000006</c:v>
                </c:pt>
                <c:pt idx="24">
                  <c:v>48.554640000000006</c:v>
                </c:pt>
                <c:pt idx="25">
                  <c:v>50.38344000000001</c:v>
                </c:pt>
                <c:pt idx="26">
                  <c:v>51.60264000000001</c:v>
                </c:pt>
                <c:pt idx="27">
                  <c:v>51.90744000000001</c:v>
                </c:pt>
                <c:pt idx="28">
                  <c:v>53.43144000000001</c:v>
                </c:pt>
                <c:pt idx="29">
                  <c:v>54.95544</c:v>
                </c:pt>
                <c:pt idx="30">
                  <c:v>56.174640000000004</c:v>
                </c:pt>
                <c:pt idx="31">
                  <c:v>62.57544000000001</c:v>
                </c:pt>
                <c:pt idx="32">
                  <c:v>63.94704000000001</c:v>
                </c:pt>
                <c:pt idx="33">
                  <c:v>65.62344</c:v>
                </c:pt>
                <c:pt idx="34">
                  <c:v>71.71944</c:v>
                </c:pt>
                <c:pt idx="35">
                  <c:v>76.2</c:v>
                </c:pt>
                <c:pt idx="36">
                  <c:v>91.44</c:v>
                </c:pt>
                <c:pt idx="37">
                  <c:v>106.68</c:v>
                </c:pt>
                <c:pt idx="38">
                  <c:v>121.92</c:v>
                </c:pt>
                <c:pt idx="39">
                  <c:v>137.16</c:v>
                </c:pt>
                <c:pt idx="40">
                  <c:v>152.4</c:v>
                </c:pt>
                <c:pt idx="41">
                  <c:v>158.496</c:v>
                </c:pt>
                <c:pt idx="42">
                  <c:v>161.544</c:v>
                </c:pt>
                <c:pt idx="43">
                  <c:v>167.64000000000001</c:v>
                </c:pt>
                <c:pt idx="44">
                  <c:v>170.38320000000002</c:v>
                </c:pt>
                <c:pt idx="45">
                  <c:v>172.51680000000002</c:v>
                </c:pt>
                <c:pt idx="46">
                  <c:v>174.04080000000002</c:v>
                </c:pt>
                <c:pt idx="47">
                  <c:v>176.78400000000002</c:v>
                </c:pt>
                <c:pt idx="48">
                  <c:v>181.35600000000002</c:v>
                </c:pt>
                <c:pt idx="49">
                  <c:v>185.928</c:v>
                </c:pt>
                <c:pt idx="50">
                  <c:v>189.8904</c:v>
                </c:pt>
              </c:numCache>
            </c:numRef>
          </c:xVal>
          <c:yVal>
            <c:numRef>
              <c:f>Input!$C$16:$C$66</c:f>
              <c:numCache>
                <c:ptCount val="51"/>
                <c:pt idx="0">
                  <c:v>33.872424</c:v>
                </c:pt>
                <c:pt idx="1">
                  <c:v>33.63468</c:v>
                </c:pt>
                <c:pt idx="2">
                  <c:v>33.159192</c:v>
                </c:pt>
                <c:pt idx="3">
                  <c:v>32.814768</c:v>
                </c:pt>
                <c:pt idx="4">
                  <c:v>32.464248</c:v>
                </c:pt>
                <c:pt idx="5">
                  <c:v>32.44596</c:v>
                </c:pt>
                <c:pt idx="6">
                  <c:v>31.80588</c:v>
                </c:pt>
                <c:pt idx="7">
                  <c:v>31.534608</c:v>
                </c:pt>
                <c:pt idx="8">
                  <c:v>30.970728</c:v>
                </c:pt>
                <c:pt idx="9">
                  <c:v>31.309056</c:v>
                </c:pt>
                <c:pt idx="10">
                  <c:v>30.071568</c:v>
                </c:pt>
                <c:pt idx="11">
                  <c:v>29.876496</c:v>
                </c:pt>
                <c:pt idx="12">
                  <c:v>29.864303999999997</c:v>
                </c:pt>
                <c:pt idx="13">
                  <c:v>29.239463999999998</c:v>
                </c:pt>
                <c:pt idx="14">
                  <c:v>29.163263999999998</c:v>
                </c:pt>
                <c:pt idx="15">
                  <c:v>28.526232000000004</c:v>
                </c:pt>
                <c:pt idx="16">
                  <c:v>28.306776000000003</c:v>
                </c:pt>
                <c:pt idx="17">
                  <c:v>28.599384</c:v>
                </c:pt>
                <c:pt idx="18">
                  <c:v>29.208984</c:v>
                </c:pt>
                <c:pt idx="19">
                  <c:v>29.358335999999998</c:v>
                </c:pt>
                <c:pt idx="20">
                  <c:v>29.227272000000003</c:v>
                </c:pt>
                <c:pt idx="21">
                  <c:v>29.36748</c:v>
                </c:pt>
                <c:pt idx="22">
                  <c:v>29.632656</c:v>
                </c:pt>
                <c:pt idx="23">
                  <c:v>29.678376000000004</c:v>
                </c:pt>
                <c:pt idx="24">
                  <c:v>29.846016</c:v>
                </c:pt>
                <c:pt idx="25">
                  <c:v>30.071568</c:v>
                </c:pt>
                <c:pt idx="26">
                  <c:v>30.736032</c:v>
                </c:pt>
                <c:pt idx="27">
                  <c:v>30.970728</c:v>
                </c:pt>
                <c:pt idx="28">
                  <c:v>31.985712</c:v>
                </c:pt>
                <c:pt idx="29">
                  <c:v>32.820864</c:v>
                </c:pt>
                <c:pt idx="30">
                  <c:v>33.387792</c:v>
                </c:pt>
                <c:pt idx="31">
                  <c:v>33.518856</c:v>
                </c:pt>
                <c:pt idx="32">
                  <c:v>33.595056</c:v>
                </c:pt>
                <c:pt idx="33">
                  <c:v>33.63468</c:v>
                </c:pt>
                <c:pt idx="34">
                  <c:v>33.72612</c:v>
                </c:pt>
                <c:pt idx="35">
                  <c:v>33.851088000000004</c:v>
                </c:pt>
                <c:pt idx="36">
                  <c:v>34.012632</c:v>
                </c:pt>
                <c:pt idx="37">
                  <c:v>34.065972</c:v>
                </c:pt>
                <c:pt idx="38">
                  <c:v>34.149792000000005</c:v>
                </c:pt>
                <c:pt idx="39">
                  <c:v>33.902904</c:v>
                </c:pt>
                <c:pt idx="40">
                  <c:v>33.57372</c:v>
                </c:pt>
                <c:pt idx="41">
                  <c:v>33.226248000000005</c:v>
                </c:pt>
                <c:pt idx="42">
                  <c:v>32.845248000000005</c:v>
                </c:pt>
                <c:pt idx="43">
                  <c:v>32.36976</c:v>
                </c:pt>
                <c:pt idx="44">
                  <c:v>32.192976</c:v>
                </c:pt>
                <c:pt idx="45">
                  <c:v>32.119824</c:v>
                </c:pt>
                <c:pt idx="46">
                  <c:v>32.519112</c:v>
                </c:pt>
                <c:pt idx="47">
                  <c:v>32.406336</c:v>
                </c:pt>
                <c:pt idx="48">
                  <c:v>32.601408000000006</c:v>
                </c:pt>
                <c:pt idx="49">
                  <c:v>33.034224</c:v>
                </c:pt>
                <c:pt idx="50">
                  <c:v>34.043112</c:v>
                </c:pt>
              </c:numCache>
            </c:numRef>
          </c:yVal>
          <c:smooth val="0"/>
        </c:ser>
        <c:axId val="21832254"/>
        <c:axId val="62272559"/>
      </c:scatterChart>
      <c:valAx>
        <c:axId val="21832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Station (m)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2559"/>
        <c:crossesAt val="0"/>
        <c:crossBetween val="midCat"/>
        <c:dispUnits/>
      </c:valAx>
      <c:valAx>
        <c:axId val="62272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Elevation (m)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32254"/>
        <c:crossesAt val="-2000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5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Input!$H$4:$H$14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1064</c:v>
                </c:pt>
              </c:numCache>
            </c:numRef>
          </c:xVal>
          <c:yVal>
            <c:numRef>
              <c:f>Input!$I$4:$I$14</c:f>
              <c:numCache>
                <c:ptCount val="11"/>
                <c:pt idx="0">
                  <c:v>0</c:v>
                </c:pt>
                <c:pt idx="1">
                  <c:v>1.76</c:v>
                </c:pt>
                <c:pt idx="2">
                  <c:v>1.76</c:v>
                </c:pt>
                <c:pt idx="3">
                  <c:v>1.76</c:v>
                </c:pt>
                <c:pt idx="4">
                  <c:v>2.64</c:v>
                </c:pt>
                <c:pt idx="5">
                  <c:v>7.93</c:v>
                </c:pt>
                <c:pt idx="6">
                  <c:v>30.4</c:v>
                </c:pt>
                <c:pt idx="7">
                  <c:v>73.57</c:v>
                </c:pt>
                <c:pt idx="8">
                  <c:v>91.63</c:v>
                </c:pt>
                <c:pt idx="9">
                  <c:v>97.36</c:v>
                </c:pt>
                <c:pt idx="10">
                  <c:v>100</c:v>
                </c:pt>
              </c:numCache>
            </c:numRef>
          </c:yVal>
          <c:smooth val="0"/>
        </c:ser>
        <c:axId val="23582120"/>
        <c:axId val="10912489"/>
      </c:scatterChart>
      <c:valAx>
        <c:axId val="23582120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2489"/>
        <c:crossesAt val="0"/>
        <c:crossBetween val="midCat"/>
        <c:dispUnits/>
      </c:valAx>
      <c:valAx>
        <c:axId val="109124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Percent Finer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82120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-0.00125"/>
          <c:w val="0.927"/>
          <c:h val="0.96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0.18</c:v>
                </c:pt>
                <c:pt idx="1">
                  <c:v>15.691811081870696</c:v>
                </c:pt>
                <c:pt idx="2">
                  <c:v>19.24942650199381</c:v>
                </c:pt>
                <c:pt idx="3">
                  <c:v>22.416198175313546</c:v>
                </c:pt>
                <c:pt idx="4">
                  <c:v>27.676756944350053</c:v>
                </c:pt>
                <c:pt idx="5">
                  <c:v>34.8112702713418</c:v>
                </c:pt>
                <c:pt idx="6">
                  <c:v>37.95159496939169</c:v>
                </c:pt>
                <c:pt idx="7">
                  <c:v>41.62938916557655</c:v>
                </c:pt>
                <c:pt idx="8">
                  <c:v>46.755276193802544</c:v>
                </c:pt>
                <c:pt idx="9">
                  <c:v>56.19352725679962</c:v>
                </c:pt>
                <c:pt idx="10">
                  <c:v>68.1588150365088</c:v>
                </c:pt>
                <c:pt idx="11">
                  <c:v>79.82809066996307</c:v>
                </c:pt>
                <c:pt idx="12">
                  <c:v>99.0386587961297</c:v>
                </c:pt>
                <c:pt idx="13">
                  <c:v>104.88752784122428</c:v>
                </c:pt>
                <c:pt idx="14">
                  <c:v>106.48364317145919</c:v>
                </c:pt>
                <c:pt idx="15">
                  <c:v>108.27716583353461</c:v>
                </c:pt>
                <c:pt idx="16">
                  <c:v>111.26492331754302</c:v>
                </c:pt>
                <c:pt idx="17">
                  <c:v>119.30492474828475</c:v>
                </c:pt>
                <c:pt idx="18">
                  <c:v>131.99274932080192</c:v>
                </c:pt>
                <c:pt idx="19">
                  <c:v>149.02887743506162</c:v>
                </c:pt>
                <c:pt idx="20">
                  <c:v>173.0777345993788</c:v>
                </c:pt>
                <c:pt idx="21">
                  <c:v>206.47648666751584</c:v>
                </c:pt>
                <c:pt idx="22">
                  <c:v>286.74966578069643</c:v>
                </c:pt>
                <c:pt idx="23">
                  <c:v>454.23449541244446</c:v>
                </c:pt>
                <c:pt idx="24">
                  <c:v>1039.0564569465096</c:v>
                </c:pt>
                <c:pt idx="25">
                  <c:v>2621</c:v>
                </c:pt>
              </c:numCache>
            </c:numRef>
          </c:xVal>
          <c:yVal>
            <c:numRef>
              <c:f>Output!$I$7:$I$32</c:f>
              <c:numCache>
                <c:ptCount val="26"/>
                <c:pt idx="0">
                  <c:v>2.329538542822525E-12</c:v>
                </c:pt>
                <c:pt idx="1">
                  <c:v>7.535052106146916E-06</c:v>
                </c:pt>
                <c:pt idx="2">
                  <c:v>1.6426394720128614E-05</c:v>
                </c:pt>
                <c:pt idx="3">
                  <c:v>3.1682996657357236E-05</c:v>
                </c:pt>
                <c:pt idx="4">
                  <c:v>8.639028088731207E-05</c:v>
                </c:pt>
                <c:pt idx="5">
                  <c:v>0.000284604441231741</c:v>
                </c:pt>
                <c:pt idx="6">
                  <c:v>0.00044337493478172687</c:v>
                </c:pt>
                <c:pt idx="7">
                  <c:v>0.0007137958359413408</c:v>
                </c:pt>
                <c:pt idx="8">
                  <c:v>0.0012960916006731194</c:v>
                </c:pt>
                <c:pt idx="9">
                  <c:v>0.0033127679325484585</c:v>
                </c:pt>
                <c:pt idx="10">
                  <c:v>0.00880212718719715</c:v>
                </c:pt>
                <c:pt idx="11">
                  <c:v>0.020072152108328738</c:v>
                </c:pt>
                <c:pt idx="12">
                  <c:v>0.06000731266970137</c:v>
                </c:pt>
                <c:pt idx="13">
                  <c:v>0.07995228290212081</c:v>
                </c:pt>
                <c:pt idx="14">
                  <c:v>0.08563718786858003</c:v>
                </c:pt>
                <c:pt idx="15">
                  <c:v>0.09240474200156326</c:v>
                </c:pt>
                <c:pt idx="16">
                  <c:v>0.10461402582949998</c:v>
                </c:pt>
                <c:pt idx="17">
                  <c:v>0.14220392537828816</c:v>
                </c:pt>
                <c:pt idx="18">
                  <c:v>0.22668456252765984</c:v>
                </c:pt>
                <c:pt idx="19">
                  <c:v>0.4266102109707859</c:v>
                </c:pt>
                <c:pt idx="20">
                  <c:v>0.9541951111204695</c:v>
                </c:pt>
                <c:pt idx="21">
                  <c:v>2.4620052371990555</c:v>
                </c:pt>
                <c:pt idx="22">
                  <c:v>13.279643558406615</c:v>
                </c:pt>
                <c:pt idx="23">
                  <c:v>109.62716124069925</c:v>
                </c:pt>
                <c:pt idx="24">
                  <c:v>1370.9650397839177</c:v>
                </c:pt>
                <c:pt idx="25">
                  <c:v>7817.102368545585</c:v>
                </c:pt>
              </c:numCache>
            </c:numRef>
          </c:yVal>
          <c:smooth val="0"/>
        </c:ser>
        <c:axId val="31103538"/>
        <c:axId val="11496387"/>
      </c:scatterChart>
      <c:valAx>
        <c:axId val="31103538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96387"/>
        <c:crossesAt val="0.01"/>
        <c:crossBetween val="midCat"/>
        <c:dispUnits/>
      </c:valAx>
      <c:valAx>
        <c:axId val="11496387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Bedload Transport Rate (kg/min.)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03538"/>
        <c:crossesAt val="1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-0.00125"/>
          <c:w val="0.945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0.18</c:v>
                </c:pt>
                <c:pt idx="1">
                  <c:v>15.691811081870696</c:v>
                </c:pt>
                <c:pt idx="2">
                  <c:v>19.24942650199381</c:v>
                </c:pt>
                <c:pt idx="3">
                  <c:v>22.416198175313546</c:v>
                </c:pt>
                <c:pt idx="4">
                  <c:v>27.676756944350053</c:v>
                </c:pt>
                <c:pt idx="5">
                  <c:v>34.8112702713418</c:v>
                </c:pt>
                <c:pt idx="6">
                  <c:v>37.95159496939169</c:v>
                </c:pt>
                <c:pt idx="7">
                  <c:v>41.62938916557655</c:v>
                </c:pt>
                <c:pt idx="8">
                  <c:v>46.755276193802544</c:v>
                </c:pt>
                <c:pt idx="9">
                  <c:v>56.19352725679962</c:v>
                </c:pt>
                <c:pt idx="10">
                  <c:v>68.1588150365088</c:v>
                </c:pt>
                <c:pt idx="11">
                  <c:v>79.82809066996307</c:v>
                </c:pt>
                <c:pt idx="12">
                  <c:v>99.0386587961297</c:v>
                </c:pt>
                <c:pt idx="13">
                  <c:v>104.88752784122428</c:v>
                </c:pt>
                <c:pt idx="14">
                  <c:v>106.48364317145919</c:v>
                </c:pt>
                <c:pt idx="15">
                  <c:v>108.27716583353461</c:v>
                </c:pt>
                <c:pt idx="16">
                  <c:v>111.26492331754302</c:v>
                </c:pt>
                <c:pt idx="17">
                  <c:v>119.30492474828475</c:v>
                </c:pt>
                <c:pt idx="18">
                  <c:v>131.99274932080192</c:v>
                </c:pt>
                <c:pt idx="19">
                  <c:v>149.02887743506162</c:v>
                </c:pt>
                <c:pt idx="20">
                  <c:v>173.0777345993788</c:v>
                </c:pt>
                <c:pt idx="21">
                  <c:v>206.47648666751584</c:v>
                </c:pt>
                <c:pt idx="22">
                  <c:v>286.74966578069643</c:v>
                </c:pt>
                <c:pt idx="23">
                  <c:v>454.23449541244446</c:v>
                </c:pt>
                <c:pt idx="24">
                  <c:v>1039.0564569465096</c:v>
                </c:pt>
                <c:pt idx="25">
                  <c:v>2621</c:v>
                </c:pt>
              </c:numCache>
            </c:numRef>
          </c:xVal>
          <c:yVal>
            <c:numRef>
              <c:f>Output!$J$7:$J$32</c:f>
              <c:numCache>
                <c:ptCount val="26"/>
                <c:pt idx="0">
                  <c:v>0.04734314502956253</c:v>
                </c:pt>
                <c:pt idx="1">
                  <c:v>0.19879016250405102</c:v>
                </c:pt>
                <c:pt idx="2">
                  <c:v>0.21498358036819717</c:v>
                </c:pt>
                <c:pt idx="3">
                  <c:v>0.2302971302932135</c:v>
                </c:pt>
                <c:pt idx="4">
                  <c:v>0.2565743275374969</c:v>
                </c:pt>
                <c:pt idx="5">
                  <c:v>0.2925708922994908</c:v>
                </c:pt>
                <c:pt idx="6">
                  <c:v>0.3071653109402025</c:v>
                </c:pt>
                <c:pt idx="7">
                  <c:v>0.3236637314288319</c:v>
                </c:pt>
                <c:pt idx="8">
                  <c:v>0.3455765353364883</c:v>
                </c:pt>
                <c:pt idx="9">
                  <c:v>0.38302807530330785</c:v>
                </c:pt>
                <c:pt idx="10">
                  <c:v>0.42625364536813554</c:v>
                </c:pt>
                <c:pt idx="11">
                  <c:v>0.46680017330278295</c:v>
                </c:pt>
                <c:pt idx="12">
                  <c:v>0.5262783427173553</c:v>
                </c:pt>
                <c:pt idx="13">
                  <c:v>0.5430170698754633</c:v>
                </c:pt>
                <c:pt idx="14">
                  <c:v>0.5469990273171246</c:v>
                </c:pt>
                <c:pt idx="15">
                  <c:v>0.5514442878542537</c:v>
                </c:pt>
                <c:pt idx="16">
                  <c:v>0.5587795800353562</c:v>
                </c:pt>
                <c:pt idx="17">
                  <c:v>0.5771502037241183</c:v>
                </c:pt>
                <c:pt idx="18">
                  <c:v>0.6066393283557205</c:v>
                </c:pt>
                <c:pt idx="19">
                  <c:v>0.6504380325510152</c:v>
                </c:pt>
                <c:pt idx="20">
                  <c:v>0.711297090142915</c:v>
                </c:pt>
                <c:pt idx="21">
                  <c:v>0.7902966104989674</c:v>
                </c:pt>
                <c:pt idx="22">
                  <c:v>0.9603269838921198</c:v>
                </c:pt>
                <c:pt idx="23">
                  <c:v>1.24672821349972</c:v>
                </c:pt>
                <c:pt idx="24">
                  <c:v>1.8318842295556117</c:v>
                </c:pt>
                <c:pt idx="25">
                  <c:v>2.6475842111349714</c:v>
                </c:pt>
              </c:numCache>
            </c:numRef>
          </c:yVal>
          <c:smooth val="0"/>
        </c:ser>
        <c:axId val="36358620"/>
        <c:axId val="58792125"/>
      </c:scatterChart>
      <c:valAx>
        <c:axId val="36358620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92125"/>
        <c:crossesAt val="0"/>
        <c:crossBetween val="midCat"/>
        <c:dispUnits/>
      </c:valAx>
      <c:valAx>
        <c:axId val="58792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Transport Stage
(Normalized Shields Stress)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586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125"/>
          <c:w val="0.9742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0.18</c:v>
                </c:pt>
                <c:pt idx="1">
                  <c:v>15.691811081870696</c:v>
                </c:pt>
                <c:pt idx="2">
                  <c:v>19.24942650199381</c:v>
                </c:pt>
                <c:pt idx="3">
                  <c:v>22.416198175313546</c:v>
                </c:pt>
                <c:pt idx="4">
                  <c:v>27.676756944350053</c:v>
                </c:pt>
                <c:pt idx="5">
                  <c:v>34.8112702713418</c:v>
                </c:pt>
                <c:pt idx="6">
                  <c:v>37.95159496939169</c:v>
                </c:pt>
                <c:pt idx="7">
                  <c:v>41.62938916557655</c:v>
                </c:pt>
                <c:pt idx="8">
                  <c:v>46.755276193802544</c:v>
                </c:pt>
                <c:pt idx="9">
                  <c:v>56.19352725679962</c:v>
                </c:pt>
                <c:pt idx="10">
                  <c:v>68.1588150365088</c:v>
                </c:pt>
                <c:pt idx="11">
                  <c:v>79.82809066996307</c:v>
                </c:pt>
                <c:pt idx="12">
                  <c:v>99.0386587961297</c:v>
                </c:pt>
                <c:pt idx="13">
                  <c:v>104.88752784122428</c:v>
                </c:pt>
                <c:pt idx="14">
                  <c:v>106.48364317145919</c:v>
                </c:pt>
                <c:pt idx="15">
                  <c:v>108.27716583353461</c:v>
                </c:pt>
                <c:pt idx="16">
                  <c:v>111.26492331754302</c:v>
                </c:pt>
                <c:pt idx="17">
                  <c:v>119.30492474828475</c:v>
                </c:pt>
                <c:pt idx="18">
                  <c:v>131.99274932080192</c:v>
                </c:pt>
                <c:pt idx="19">
                  <c:v>149.02887743506162</c:v>
                </c:pt>
                <c:pt idx="20">
                  <c:v>173.0777345993788</c:v>
                </c:pt>
                <c:pt idx="21">
                  <c:v>206.47648666751584</c:v>
                </c:pt>
                <c:pt idx="22">
                  <c:v>286.74966578069643</c:v>
                </c:pt>
                <c:pt idx="23">
                  <c:v>454.23449541244446</c:v>
                </c:pt>
                <c:pt idx="24">
                  <c:v>1039.0564569465096</c:v>
                </c:pt>
                <c:pt idx="25">
                  <c:v>2621</c:v>
                </c:pt>
              </c:numCache>
            </c:numRef>
          </c:xVal>
          <c:yVal>
            <c:numRef>
              <c:f>Output!$K$7:$K$32</c:f>
              <c:numCache>
                <c:ptCount val="26"/>
                <c:pt idx="0">
                  <c:v>0.2593225069999696</c:v>
                </c:pt>
                <c:pt idx="1">
                  <c:v>1.5184388045654305</c:v>
                </c:pt>
                <c:pt idx="2">
                  <c:v>1.6088067428226478</c:v>
                </c:pt>
                <c:pt idx="3">
                  <c:v>1.677588851125718</c:v>
                </c:pt>
                <c:pt idx="4">
                  <c:v>1.7757803467254645</c:v>
                </c:pt>
                <c:pt idx="5">
                  <c:v>1.8886702670974742</c:v>
                </c:pt>
                <c:pt idx="6">
                  <c:v>1.9355029506340038</c:v>
                </c:pt>
                <c:pt idx="7">
                  <c:v>1.9884498779697428</c:v>
                </c:pt>
                <c:pt idx="8">
                  <c:v>2.058937120565415</c:v>
                </c:pt>
                <c:pt idx="9">
                  <c:v>2.1813891665782945</c:v>
                </c:pt>
                <c:pt idx="10">
                  <c:v>2.3257697411041267</c:v>
                </c:pt>
                <c:pt idx="11">
                  <c:v>2.4533371899948127</c:v>
                </c:pt>
                <c:pt idx="12">
                  <c:v>2.651074258426667</c:v>
                </c:pt>
                <c:pt idx="13">
                  <c:v>2.708438653770448</c:v>
                </c:pt>
                <c:pt idx="14">
                  <c:v>2.724746090068818</c:v>
                </c:pt>
                <c:pt idx="15">
                  <c:v>2.742950906192781</c:v>
                </c:pt>
                <c:pt idx="16">
                  <c:v>2.7729913603477483</c:v>
                </c:pt>
                <c:pt idx="17">
                  <c:v>2.8535923896789566</c:v>
                </c:pt>
                <c:pt idx="18">
                  <c:v>2.9717314489517217</c:v>
                </c:pt>
                <c:pt idx="19">
                  <c:v>3.1099727041740435</c:v>
                </c:pt>
                <c:pt idx="20">
                  <c:v>3.289580182994844</c:v>
                </c:pt>
                <c:pt idx="21">
                  <c:v>3.5227238635025038</c:v>
                </c:pt>
                <c:pt idx="22">
                  <c:v>4.024518138610841</c:v>
                </c:pt>
                <c:pt idx="23">
                  <c:v>4.8697465206527735</c:v>
                </c:pt>
                <c:pt idx="24">
                  <c:v>6.595693481826786</c:v>
                </c:pt>
                <c:pt idx="25">
                  <c:v>8.999899400390628</c:v>
                </c:pt>
              </c:numCache>
            </c:numRef>
          </c:yVal>
          <c:smooth val="0"/>
        </c:ser>
        <c:axId val="59367078"/>
        <c:axId val="64541655"/>
      </c:scatterChart>
      <c:valAx>
        <c:axId val="59367078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41655"/>
        <c:crossesAt val="0"/>
        <c:crossBetween val="midCat"/>
        <c:dispUnits/>
      </c:valAx>
      <c:valAx>
        <c:axId val="64541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Max Water Depth (m)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70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-0.007"/>
          <c:w val="0.9302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output'!$D$3:$D$28</c:f>
              <c:numCache/>
            </c:numRef>
          </c:xVal>
          <c:yVal>
            <c:numRef>
              <c:f>'conv output'!$F$3:$F$28</c:f>
              <c:numCache/>
            </c:numRef>
          </c:yVal>
          <c:smooth val="0"/>
        </c:ser>
        <c:axId val="44003984"/>
        <c:axId val="60491537"/>
      </c:scatterChart>
      <c:valAx>
        <c:axId val="4400398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1537"/>
        <c:crossesAt val="1E-19"/>
        <c:crossBetween val="midCat"/>
        <c:dispUnits/>
      </c:valAx>
      <c:valAx>
        <c:axId val="6049153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Bedload Transport (tons/day)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3984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-0.008"/>
          <c:w val="0.9285"/>
          <c:h val="0.9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output'!$L$3:$L$28</c:f>
              <c:numCache/>
            </c:numRef>
          </c:xVal>
          <c:yVal>
            <c:numRef>
              <c:f>'conv output'!$D$3:$D$28</c:f>
              <c:numCache/>
            </c:numRef>
          </c:yVal>
          <c:smooth val="0"/>
        </c:ser>
        <c:axId val="7552922"/>
        <c:axId val="867435"/>
      </c:scatterChart>
      <c:valAx>
        <c:axId val="755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Hydraulic Radius (ft)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435"/>
        <c:crosses val="autoZero"/>
        <c:crossBetween val="midCat"/>
        <c:dispUnits/>
      </c:valAx>
      <c:valAx>
        <c:axId val="867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529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3</xdr:row>
      <xdr:rowOff>57150</xdr:rowOff>
    </xdr:from>
    <xdr:to>
      <xdr:col>23</xdr:col>
      <xdr:colOff>381000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1639550" y="571500"/>
        <a:ext cx="53625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21</xdr:row>
      <xdr:rowOff>104775</xdr:rowOff>
    </xdr:from>
    <xdr:to>
      <xdr:col>23</xdr:col>
      <xdr:colOff>323850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1582400" y="404812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2" ht="15">
      <c r="B2" s="1" t="s">
        <v>0</v>
      </c>
    </row>
    <row r="4" ht="15">
      <c r="B4" s="1" t="s">
        <v>1</v>
      </c>
    </row>
    <row r="6" ht="15">
      <c r="B6" s="1" t="s">
        <v>2</v>
      </c>
    </row>
    <row r="8" ht="15">
      <c r="B8" s="1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24.7109375" style="2" customWidth="1"/>
    <col min="3" max="3" width="12.7109375" style="2" customWidth="1"/>
    <col min="4" max="4" width="2.7109375" style="2" customWidth="1"/>
    <col min="5" max="6" width="15.7109375" style="2" customWidth="1"/>
    <col min="7" max="7" width="2.7109375" style="2" customWidth="1"/>
    <col min="8" max="9" width="12.7109375" style="2" customWidth="1"/>
    <col min="10" max="16384" width="9.140625" style="2" customWidth="1"/>
  </cols>
  <sheetData>
    <row r="2" spans="2:8" ht="15">
      <c r="B2" s="2" t="s">
        <v>4</v>
      </c>
      <c r="C2" s="2">
        <v>0.002</v>
      </c>
      <c r="E2" s="3" t="s">
        <v>16</v>
      </c>
      <c r="H2" s="3" t="s">
        <v>20</v>
      </c>
    </row>
    <row r="3" spans="6:9" ht="15">
      <c r="F3" s="2" t="s">
        <v>18</v>
      </c>
      <c r="H3" s="2" t="s">
        <v>21</v>
      </c>
      <c r="I3" s="2" t="s">
        <v>22</v>
      </c>
    </row>
    <row r="4" spans="2:9" ht="15">
      <c r="B4" s="2" t="s">
        <v>5</v>
      </c>
      <c r="C4" s="2" t="s">
        <v>6</v>
      </c>
      <c r="E4" s="2" t="s">
        <v>17</v>
      </c>
      <c r="F4" s="2" t="s">
        <v>19</v>
      </c>
      <c r="H4" s="2">
        <v>1</v>
      </c>
      <c r="I4" s="2">
        <v>0</v>
      </c>
    </row>
    <row r="5" spans="5:9" ht="15">
      <c r="E5" s="5">
        <v>0.18</v>
      </c>
      <c r="F5" s="5">
        <v>100</v>
      </c>
      <c r="H5" s="2">
        <v>2</v>
      </c>
      <c r="I5" s="2">
        <v>1.76</v>
      </c>
    </row>
    <row r="6" spans="2:9" ht="15">
      <c r="B6" s="2" t="s">
        <v>14</v>
      </c>
      <c r="E6" s="5">
        <v>15.691811081870696</v>
      </c>
      <c r="F6" s="5">
        <v>90</v>
      </c>
      <c r="H6" s="2">
        <v>4</v>
      </c>
      <c r="I6" s="2">
        <v>1.76</v>
      </c>
    </row>
    <row r="7" spans="2:9" ht="15">
      <c r="B7" s="2" t="s">
        <v>15</v>
      </c>
      <c r="E7" s="5">
        <v>19.24942650199381</v>
      </c>
      <c r="F7" s="5">
        <v>80</v>
      </c>
      <c r="H7" s="2">
        <v>8</v>
      </c>
      <c r="I7" s="2">
        <v>1.76</v>
      </c>
    </row>
    <row r="8" spans="5:9" ht="15">
      <c r="E8" s="5">
        <v>22.416198175313546</v>
      </c>
      <c r="F8" s="5">
        <v>70</v>
      </c>
      <c r="H8" s="2">
        <v>16</v>
      </c>
      <c r="I8" s="2">
        <v>2.64</v>
      </c>
    </row>
    <row r="9" spans="2:9" ht="15">
      <c r="B9" s="2" t="s">
        <v>7</v>
      </c>
      <c r="C9" s="4">
        <v>9.5</v>
      </c>
      <c r="E9" s="5">
        <v>27.676756944350053</v>
      </c>
      <c r="F9" s="5">
        <v>60</v>
      </c>
      <c r="H9" s="2">
        <v>32</v>
      </c>
      <c r="I9" s="2">
        <v>7.93</v>
      </c>
    </row>
    <row r="10" spans="2:9" ht="15">
      <c r="B10" s="2" t="s">
        <v>8</v>
      </c>
      <c r="C10" s="2">
        <v>0.16</v>
      </c>
      <c r="E10" s="5">
        <v>34.8112702713418</v>
      </c>
      <c r="F10" s="5">
        <v>50</v>
      </c>
      <c r="H10" s="2">
        <v>64</v>
      </c>
      <c r="I10" s="2">
        <v>30.4</v>
      </c>
    </row>
    <row r="11" spans="2:9" ht="15">
      <c r="B11" s="2" t="s">
        <v>9</v>
      </c>
      <c r="C11" s="4">
        <v>51.9</v>
      </c>
      <c r="E11" s="5">
        <v>37.95159496939169</v>
      </c>
      <c r="F11" s="5">
        <v>45</v>
      </c>
      <c r="H11" s="2">
        <v>128</v>
      </c>
      <c r="I11" s="2">
        <v>73.57</v>
      </c>
    </row>
    <row r="12" spans="2:9" ht="15">
      <c r="B12" s="2" t="s">
        <v>10</v>
      </c>
      <c r="C12" s="2">
        <v>0.0615</v>
      </c>
      <c r="E12" s="5">
        <v>41.62938916557655</v>
      </c>
      <c r="F12" s="5">
        <v>40</v>
      </c>
      <c r="H12" s="2">
        <v>256</v>
      </c>
      <c r="I12" s="2">
        <v>91.63</v>
      </c>
    </row>
    <row r="13" spans="5:9" ht="15">
      <c r="E13" s="5">
        <v>46.755276193802544</v>
      </c>
      <c r="F13" s="5">
        <v>35</v>
      </c>
      <c r="H13" s="2">
        <v>512</v>
      </c>
      <c r="I13" s="2">
        <v>97.36</v>
      </c>
    </row>
    <row r="14" spans="2:9" ht="15">
      <c r="B14" s="2" t="s">
        <v>11</v>
      </c>
      <c r="E14" s="5">
        <v>56.19352725679962</v>
      </c>
      <c r="F14" s="5">
        <v>30</v>
      </c>
      <c r="H14" s="2">
        <v>1064</v>
      </c>
      <c r="I14" s="2">
        <v>100</v>
      </c>
    </row>
    <row r="15" spans="2:6" ht="15">
      <c r="B15" s="2" t="s">
        <v>12</v>
      </c>
      <c r="C15" s="2" t="s">
        <v>13</v>
      </c>
      <c r="E15" s="5">
        <v>68.1588150365088</v>
      </c>
      <c r="F15" s="5">
        <v>25</v>
      </c>
    </row>
    <row r="16" spans="2:6" ht="15">
      <c r="B16" s="2">
        <v>0</v>
      </c>
      <c r="C16" s="2">
        <v>33.872424</v>
      </c>
      <c r="E16" s="5">
        <v>79.82809066996307</v>
      </c>
      <c r="F16" s="5">
        <v>20</v>
      </c>
    </row>
    <row r="17" spans="2:8" ht="15">
      <c r="B17" s="2">
        <v>0.3657600000000001</v>
      </c>
      <c r="C17" s="2">
        <v>33.63468</v>
      </c>
      <c r="E17" s="5">
        <v>99.0386587961297</v>
      </c>
      <c r="F17" s="5">
        <v>15</v>
      </c>
      <c r="H17" s="3" t="s">
        <v>23</v>
      </c>
    </row>
    <row r="18" spans="2:10" ht="15">
      <c r="B18" s="2">
        <v>1.61544</v>
      </c>
      <c r="C18" s="2">
        <v>33.159192</v>
      </c>
      <c r="E18" s="5">
        <v>104.88752784122428</v>
      </c>
      <c r="F18" s="5">
        <v>10</v>
      </c>
      <c r="H18" s="3" t="s">
        <v>24</v>
      </c>
      <c r="J18" s="2">
        <v>85.19074951522957</v>
      </c>
    </row>
    <row r="19" spans="2:10" ht="15">
      <c r="B19" s="2">
        <v>2.22504</v>
      </c>
      <c r="C19" s="2">
        <v>32.814768</v>
      </c>
      <c r="E19" s="5">
        <v>106.48364317145919</v>
      </c>
      <c r="F19" s="5">
        <v>9</v>
      </c>
      <c r="H19" s="3" t="s">
        <v>25</v>
      </c>
      <c r="J19" s="2">
        <v>2.5305482399796873</v>
      </c>
    </row>
    <row r="20" spans="2:10" ht="15">
      <c r="B20" s="2">
        <v>3.44424</v>
      </c>
      <c r="C20" s="2">
        <v>32.464248</v>
      </c>
      <c r="E20" s="5">
        <v>108.27716583353461</v>
      </c>
      <c r="F20" s="5">
        <v>8</v>
      </c>
      <c r="H20" s="3" t="s">
        <v>26</v>
      </c>
      <c r="J20" s="2">
        <v>34.11080418514055</v>
      </c>
    </row>
    <row r="21" spans="2:10" ht="15">
      <c r="B21" s="2">
        <v>4.6634400000000005</v>
      </c>
      <c r="C21" s="2">
        <v>32.44596</v>
      </c>
      <c r="E21" s="5">
        <v>111.26492331754302</v>
      </c>
      <c r="F21" s="5">
        <v>7</v>
      </c>
      <c r="H21" s="3" t="s">
        <v>27</v>
      </c>
      <c r="J21" s="2">
        <v>41.047307497928536</v>
      </c>
    </row>
    <row r="22" spans="2:10" ht="15">
      <c r="B22" s="2">
        <v>6.492240000000001</v>
      </c>
      <c r="C22" s="2">
        <v>31.80588</v>
      </c>
      <c r="E22" s="5">
        <v>119.30492474828475</v>
      </c>
      <c r="F22" s="5">
        <v>6</v>
      </c>
      <c r="H22" s="3" t="s">
        <v>28</v>
      </c>
      <c r="J22" s="2">
        <v>54.18433523207039</v>
      </c>
    </row>
    <row r="23" spans="2:10" ht="15">
      <c r="B23" s="2">
        <v>7.7114400000000005</v>
      </c>
      <c r="C23" s="2">
        <v>31.534608</v>
      </c>
      <c r="E23" s="5">
        <v>131.99274932080192</v>
      </c>
      <c r="F23" s="5">
        <v>5</v>
      </c>
      <c r="H23" s="3" t="s">
        <v>29</v>
      </c>
      <c r="J23" s="2">
        <v>87.67427148961676</v>
      </c>
    </row>
    <row r="24" spans="2:10" ht="15">
      <c r="B24" s="2">
        <v>9.54024</v>
      </c>
      <c r="C24" s="2">
        <v>30.970728</v>
      </c>
      <c r="E24" s="5">
        <v>149.02887743506162</v>
      </c>
      <c r="F24" s="5">
        <v>4</v>
      </c>
      <c r="H24" s="3" t="s">
        <v>30</v>
      </c>
      <c r="J24" s="2">
        <v>111.54875583302817</v>
      </c>
    </row>
    <row r="25" spans="2:10" ht="15">
      <c r="B25" s="2">
        <v>11.36904</v>
      </c>
      <c r="C25" s="2">
        <v>31.309056</v>
      </c>
      <c r="E25" s="5">
        <v>173.0777345993788</v>
      </c>
      <c r="F25" s="5">
        <v>3</v>
      </c>
      <c r="H25" s="3" t="s">
        <v>31</v>
      </c>
      <c r="J25" s="2">
        <v>135.2297058771415</v>
      </c>
    </row>
    <row r="26" spans="2:10" ht="15">
      <c r="B26" s="2">
        <v>12.588239999999999</v>
      </c>
      <c r="C26" s="2">
        <v>30.071568</v>
      </c>
      <c r="E26" s="5">
        <v>206.47648666751584</v>
      </c>
      <c r="F26" s="5">
        <v>2</v>
      </c>
      <c r="H26" s="3" t="s">
        <v>32</v>
      </c>
      <c r="J26" s="2">
        <v>191.01749596548615</v>
      </c>
    </row>
    <row r="27" spans="2:10" ht="15">
      <c r="B27" s="2">
        <v>13.80744</v>
      </c>
      <c r="C27" s="2">
        <v>29.876496</v>
      </c>
      <c r="E27" s="5">
        <v>286.74966578069643</v>
      </c>
      <c r="F27" s="5">
        <v>1</v>
      </c>
      <c r="H27" s="3" t="s">
        <v>33</v>
      </c>
      <c r="J27" s="2">
        <v>240.47716522321244</v>
      </c>
    </row>
    <row r="28" spans="2:8" ht="15">
      <c r="B28" s="2">
        <v>15.63624</v>
      </c>
      <c r="C28" s="2">
        <v>29.864303999999997</v>
      </c>
      <c r="E28" s="5">
        <v>454.23449541244446</v>
      </c>
      <c r="F28" s="5">
        <v>0.5</v>
      </c>
      <c r="H28" s="3"/>
    </row>
    <row r="29" spans="2:10" ht="15">
      <c r="B29" s="2">
        <v>16.85544</v>
      </c>
      <c r="C29" s="2">
        <v>29.239463999999998</v>
      </c>
      <c r="E29" s="5">
        <v>1039.0564569465096</v>
      </c>
      <c r="F29" s="5">
        <v>0.0999999999999943</v>
      </c>
      <c r="H29" s="3" t="s">
        <v>34</v>
      </c>
      <c r="J29" s="2">
        <v>0.037</v>
      </c>
    </row>
    <row r="30" spans="2:8" ht="15">
      <c r="B30" s="2">
        <v>17.46504</v>
      </c>
      <c r="C30" s="2">
        <v>29.163263999999998</v>
      </c>
      <c r="E30" s="5">
        <v>2621</v>
      </c>
      <c r="F30" s="5">
        <v>0</v>
      </c>
      <c r="H30" s="3"/>
    </row>
    <row r="31" spans="2:8" ht="15">
      <c r="B31" s="2">
        <v>18.68424</v>
      </c>
      <c r="C31" s="2">
        <v>28.526232000000004</v>
      </c>
      <c r="H31" s="3"/>
    </row>
    <row r="32" spans="2:3" ht="15">
      <c r="B32" s="2">
        <v>20.51304</v>
      </c>
      <c r="C32" s="2">
        <v>28.306776000000003</v>
      </c>
    </row>
    <row r="33" spans="2:3" ht="15">
      <c r="B33" s="2">
        <v>22.95144</v>
      </c>
      <c r="C33" s="2">
        <v>28.599384</v>
      </c>
    </row>
    <row r="34" spans="2:3" ht="15">
      <c r="B34" s="2">
        <v>25.99944</v>
      </c>
      <c r="C34" s="2">
        <v>29.208984</v>
      </c>
    </row>
    <row r="35" spans="2:3" ht="15">
      <c r="B35" s="2">
        <v>29.04744</v>
      </c>
      <c r="C35" s="2">
        <v>29.358335999999998</v>
      </c>
    </row>
    <row r="36" spans="2:3" ht="15">
      <c r="B36" s="2">
        <v>32.09544</v>
      </c>
      <c r="C36" s="2">
        <v>29.227272000000003</v>
      </c>
    </row>
    <row r="37" spans="2:3" ht="15">
      <c r="B37" s="2">
        <v>36.36264</v>
      </c>
      <c r="C37" s="2">
        <v>29.36748</v>
      </c>
    </row>
    <row r="38" spans="2:3" ht="15">
      <c r="B38" s="2">
        <v>41.23944000000001</v>
      </c>
      <c r="C38" s="2">
        <v>29.632656</v>
      </c>
    </row>
    <row r="39" spans="2:3" ht="15">
      <c r="B39" s="2">
        <v>47.335440000000006</v>
      </c>
      <c r="C39" s="2">
        <v>29.678376000000004</v>
      </c>
    </row>
    <row r="40" spans="2:3" ht="15">
      <c r="B40" s="2">
        <v>48.554640000000006</v>
      </c>
      <c r="C40" s="2">
        <v>29.846016</v>
      </c>
    </row>
    <row r="41" spans="2:3" ht="15">
      <c r="B41" s="2">
        <v>50.38344000000001</v>
      </c>
      <c r="C41" s="2">
        <v>30.071568</v>
      </c>
    </row>
    <row r="42" spans="2:3" ht="15">
      <c r="B42" s="2">
        <v>51.60264000000001</v>
      </c>
      <c r="C42" s="2">
        <v>30.736032</v>
      </c>
    </row>
    <row r="43" spans="2:3" ht="15">
      <c r="B43" s="2">
        <v>51.90744000000001</v>
      </c>
      <c r="C43" s="2">
        <v>30.970728</v>
      </c>
    </row>
    <row r="44" spans="2:3" ht="15">
      <c r="B44" s="2">
        <v>53.43144000000001</v>
      </c>
      <c r="C44" s="2">
        <v>31.985712</v>
      </c>
    </row>
    <row r="45" spans="2:3" ht="15">
      <c r="B45" s="2">
        <v>54.95544</v>
      </c>
      <c r="C45" s="2">
        <v>32.820864</v>
      </c>
    </row>
    <row r="46" spans="2:3" ht="15">
      <c r="B46" s="2">
        <v>56.174640000000004</v>
      </c>
      <c r="C46" s="2">
        <v>33.387792</v>
      </c>
    </row>
    <row r="47" spans="2:3" ht="15">
      <c r="B47" s="2">
        <v>62.57544000000001</v>
      </c>
      <c r="C47" s="2">
        <v>33.518856</v>
      </c>
    </row>
    <row r="48" spans="2:3" ht="15">
      <c r="B48" s="2">
        <v>63.94704000000001</v>
      </c>
      <c r="C48" s="2">
        <v>33.595056</v>
      </c>
    </row>
    <row r="49" spans="2:3" ht="15">
      <c r="B49" s="2">
        <v>65.62344</v>
      </c>
      <c r="C49" s="2">
        <v>33.63468</v>
      </c>
    </row>
    <row r="50" spans="2:3" ht="15">
      <c r="B50" s="2">
        <v>71.71944</v>
      </c>
      <c r="C50" s="2">
        <v>33.72612</v>
      </c>
    </row>
    <row r="51" spans="2:3" ht="15">
      <c r="B51" s="2">
        <v>76.2</v>
      </c>
      <c r="C51" s="2">
        <v>33.851088000000004</v>
      </c>
    </row>
    <row r="52" spans="2:3" ht="15">
      <c r="B52" s="2">
        <v>91.44</v>
      </c>
      <c r="C52" s="2">
        <v>34.012632</v>
      </c>
    </row>
    <row r="53" spans="2:3" ht="15">
      <c r="B53" s="2">
        <v>106.68</v>
      </c>
      <c r="C53" s="2">
        <v>34.065972</v>
      </c>
    </row>
    <row r="54" spans="2:3" ht="15">
      <c r="B54" s="2">
        <v>121.92</v>
      </c>
      <c r="C54" s="2">
        <v>34.149792000000005</v>
      </c>
    </row>
    <row r="55" spans="2:3" ht="15">
      <c r="B55" s="2">
        <v>137.16</v>
      </c>
      <c r="C55" s="2">
        <v>33.902904</v>
      </c>
    </row>
    <row r="56" spans="2:3" ht="15">
      <c r="B56" s="2">
        <v>152.4</v>
      </c>
      <c r="C56" s="2">
        <v>33.57372</v>
      </c>
    </row>
    <row r="57" spans="2:3" ht="15">
      <c r="B57" s="2">
        <v>158.496</v>
      </c>
      <c r="C57" s="2">
        <v>33.226248000000005</v>
      </c>
    </row>
    <row r="58" spans="2:3" ht="15">
      <c r="B58" s="2">
        <v>161.544</v>
      </c>
      <c r="C58" s="2">
        <v>32.845248000000005</v>
      </c>
    </row>
    <row r="59" spans="2:3" ht="15">
      <c r="B59" s="2">
        <v>167.64000000000001</v>
      </c>
      <c r="C59" s="2">
        <v>32.36976</v>
      </c>
    </row>
    <row r="60" spans="2:3" ht="15">
      <c r="B60" s="2">
        <v>170.38320000000002</v>
      </c>
      <c r="C60" s="2">
        <v>32.192976</v>
      </c>
    </row>
    <row r="61" spans="2:3" ht="15">
      <c r="B61" s="2">
        <v>172.51680000000002</v>
      </c>
      <c r="C61" s="2">
        <v>32.119824</v>
      </c>
    </row>
    <row r="62" spans="2:3" ht="15">
      <c r="B62" s="2">
        <v>174.04080000000002</v>
      </c>
      <c r="C62" s="2">
        <v>32.519112</v>
      </c>
    </row>
    <row r="63" spans="2:3" ht="15">
      <c r="B63" s="2">
        <v>176.78400000000002</v>
      </c>
      <c r="C63" s="2">
        <v>32.406336</v>
      </c>
    </row>
    <row r="64" spans="2:3" ht="15">
      <c r="B64" s="2">
        <v>181.35600000000002</v>
      </c>
      <c r="C64" s="2">
        <v>32.601408000000006</v>
      </c>
    </row>
    <row r="65" spans="2:3" ht="15">
      <c r="B65" s="2">
        <v>185.928</v>
      </c>
      <c r="C65" s="2">
        <v>33.034224</v>
      </c>
    </row>
    <row r="66" spans="2:3" ht="15">
      <c r="B66" s="2">
        <v>189.8904</v>
      </c>
      <c r="C66" s="2">
        <v>34.043112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32"/>
  <sheetViews>
    <sheetView zoomScalePageLayoutView="0" workbookViewId="0" topLeftCell="A1">
      <selection activeCell="L7" sqref="L7:L32"/>
    </sheetView>
  </sheetViews>
  <sheetFormatPr defaultColWidth="9.140625" defaultRowHeight="15"/>
  <cols>
    <col min="1" max="1" width="2.7109375" style="2" customWidth="1"/>
    <col min="2" max="4" width="10.7109375" style="2" customWidth="1"/>
    <col min="5" max="6" width="9.140625" style="2" customWidth="1"/>
    <col min="7" max="7" width="2.7109375" style="2" customWidth="1"/>
    <col min="8" max="8" width="10.7109375" style="2" customWidth="1"/>
    <col min="9" max="10" width="15.7109375" style="2" customWidth="1"/>
    <col min="11" max="11" width="10.7109375" style="2" customWidth="1"/>
    <col min="12" max="16384" width="9.140625" style="2" customWidth="1"/>
  </cols>
  <sheetData>
    <row r="2" spans="2:6" ht="15">
      <c r="B2" s="3" t="s">
        <v>35</v>
      </c>
      <c r="F2" s="2">
        <v>7.980993384438691</v>
      </c>
    </row>
    <row r="4" ht="15">
      <c r="H4" s="3" t="s">
        <v>36</v>
      </c>
    </row>
    <row r="5" spans="2:13" ht="15">
      <c r="B5" s="3" t="s">
        <v>58</v>
      </c>
      <c r="H5" s="2" t="s">
        <v>37</v>
      </c>
      <c r="I5" s="2" t="s">
        <v>39</v>
      </c>
      <c r="J5" s="2" t="s">
        <v>41</v>
      </c>
      <c r="K5" s="2" t="s">
        <v>43</v>
      </c>
      <c r="L5" s="2" t="s">
        <v>44</v>
      </c>
      <c r="M5" s="3" t="s">
        <v>47</v>
      </c>
    </row>
    <row r="6" spans="2:22" ht="15">
      <c r="B6" s="2" t="s">
        <v>21</v>
      </c>
      <c r="C6" s="2" t="s">
        <v>22</v>
      </c>
      <c r="H6" s="2" t="s">
        <v>38</v>
      </c>
      <c r="I6" s="2" t="s">
        <v>40</v>
      </c>
      <c r="J6" s="2" t="s">
        <v>42</v>
      </c>
      <c r="K6" s="2" t="s">
        <v>46</v>
      </c>
      <c r="L6" s="2" t="s">
        <v>45</v>
      </c>
      <c r="M6" s="2" t="s">
        <v>48</v>
      </c>
      <c r="N6" s="2" t="s">
        <v>49</v>
      </c>
      <c r="O6" s="2" t="s">
        <v>50</v>
      </c>
      <c r="P6" s="2" t="s">
        <v>51</v>
      </c>
      <c r="Q6" s="2" t="s">
        <v>52</v>
      </c>
      <c r="R6" s="2" t="s">
        <v>53</v>
      </c>
      <c r="S6" s="2" t="s">
        <v>54</v>
      </c>
      <c r="T6" s="2" t="s">
        <v>55</v>
      </c>
      <c r="U6" s="2" t="s">
        <v>56</v>
      </c>
      <c r="V6" s="2" t="s">
        <v>57</v>
      </c>
    </row>
    <row r="7" spans="2:22" ht="15">
      <c r="B7" s="2">
        <v>1</v>
      </c>
      <c r="C7" s="2">
        <v>0</v>
      </c>
      <c r="H7" s="2">
        <v>0.18</v>
      </c>
      <c r="I7" s="2">
        <v>2.329538542822525E-12</v>
      </c>
      <c r="J7" s="2">
        <v>0.04734314502956253</v>
      </c>
      <c r="K7" s="2">
        <v>0.2593225069999696</v>
      </c>
      <c r="L7" s="2">
        <v>0.1358686881554361</v>
      </c>
      <c r="M7" s="2">
        <v>9.078130805662544E-13</v>
      </c>
      <c r="N7" s="2">
        <v>0</v>
      </c>
      <c r="O7" s="2">
        <v>0</v>
      </c>
      <c r="P7" s="2">
        <v>7.903592945524945E-14</v>
      </c>
      <c r="Q7" s="2">
        <v>2.712856194135039E-13</v>
      </c>
      <c r="R7" s="2">
        <v>6.158315632430298E-13</v>
      </c>
      <c r="S7" s="2">
        <v>4.379811574196409E-13</v>
      </c>
      <c r="T7" s="2">
        <v>1.752008736370862E-14</v>
      </c>
      <c r="U7" s="2">
        <v>7.051397842586744E-17</v>
      </c>
      <c r="V7" s="2">
        <v>5.913827121672299E-19</v>
      </c>
    </row>
    <row r="8" spans="2:22" ht="15">
      <c r="B8" s="2">
        <v>2</v>
      </c>
      <c r="C8" s="2">
        <v>6</v>
      </c>
      <c r="H8" s="2">
        <v>15.691811081870696</v>
      </c>
      <c r="I8" s="2">
        <v>7.535052106146916E-06</v>
      </c>
      <c r="J8" s="2">
        <v>0.19879016250405102</v>
      </c>
      <c r="K8" s="2">
        <v>1.5184388045654305</v>
      </c>
      <c r="L8" s="2">
        <v>0.5705019930713494</v>
      </c>
      <c r="M8" s="2">
        <v>2.9363836394913033E-06</v>
      </c>
      <c r="N8" s="2">
        <v>0</v>
      </c>
      <c r="O8" s="2">
        <v>0</v>
      </c>
      <c r="P8" s="2">
        <v>2.5564713171969495E-07</v>
      </c>
      <c r="Q8" s="2">
        <v>8.774919325663321E-07</v>
      </c>
      <c r="R8" s="2">
        <v>1.9919494064364403E-06</v>
      </c>
      <c r="S8" s="2">
        <v>1.4166800771919893E-06</v>
      </c>
      <c r="T8" s="2">
        <v>5.6669923576296954E-08</v>
      </c>
      <c r="U8" s="2">
        <v>2.2808229693717047E-10</v>
      </c>
      <c r="V8" s="2">
        <v>1.9128679216680576E-12</v>
      </c>
    </row>
    <row r="9" spans="2:22" ht="15">
      <c r="B9" s="2">
        <v>4</v>
      </c>
      <c r="C9" s="2">
        <v>6</v>
      </c>
      <c r="H9" s="2">
        <v>19.24942650199381</v>
      </c>
      <c r="I9" s="2">
        <v>1.6426394720128614E-05</v>
      </c>
      <c r="J9" s="2">
        <v>0.21498358036819717</v>
      </c>
      <c r="K9" s="2">
        <v>1.6088067428226478</v>
      </c>
      <c r="L9" s="2">
        <v>0.616975002850917</v>
      </c>
      <c r="M9" s="2">
        <v>6.40130898002201E-06</v>
      </c>
      <c r="N9" s="2">
        <v>0</v>
      </c>
      <c r="O9" s="2">
        <v>0</v>
      </c>
      <c r="P9" s="2">
        <v>5.573101068897295E-07</v>
      </c>
      <c r="Q9" s="2">
        <v>1.912930215347076E-06</v>
      </c>
      <c r="R9" s="2">
        <v>4.34244471726456E-06</v>
      </c>
      <c r="S9" s="2">
        <v>3.0883590202533572E-06</v>
      </c>
      <c r="T9" s="2">
        <v>1.2354029146850682E-07</v>
      </c>
      <c r="U9" s="2">
        <v>4.972188360989812E-10</v>
      </c>
      <c r="V9" s="2">
        <v>4.17004727852627E-12</v>
      </c>
    </row>
    <row r="10" spans="2:22" ht="15">
      <c r="B10" s="2">
        <v>8</v>
      </c>
      <c r="C10" s="2">
        <v>6</v>
      </c>
      <c r="H10" s="2">
        <v>22.416198175313546</v>
      </c>
      <c r="I10" s="2">
        <v>3.1682996657357236E-05</v>
      </c>
      <c r="J10" s="2">
        <v>0.2302971302932135</v>
      </c>
      <c r="K10" s="2">
        <v>1.677588851125718</v>
      </c>
      <c r="L10" s="2">
        <v>0.6609229057208157</v>
      </c>
      <c r="M10" s="2">
        <v>1.2346753774778413E-05</v>
      </c>
      <c r="N10" s="2">
        <v>0</v>
      </c>
      <c r="O10" s="2">
        <v>0</v>
      </c>
      <c r="P10" s="2">
        <v>1.0749318127648435E-06</v>
      </c>
      <c r="Q10" s="2">
        <v>3.689632609663993E-06</v>
      </c>
      <c r="R10" s="2">
        <v>8.375645648722988E-06</v>
      </c>
      <c r="S10" s="2">
        <v>5.956782981447805E-06</v>
      </c>
      <c r="T10" s="2">
        <v>2.3828275822748477E-07</v>
      </c>
      <c r="U10" s="2">
        <v>9.590286237792124E-10</v>
      </c>
      <c r="V10" s="2">
        <v>8.043127919279354E-12</v>
      </c>
    </row>
    <row r="11" spans="2:22" ht="15">
      <c r="B11" s="2">
        <v>16</v>
      </c>
      <c r="C11" s="2">
        <v>7</v>
      </c>
      <c r="H11" s="2">
        <v>27.676756944350053</v>
      </c>
      <c r="I11" s="2">
        <v>8.639028088731207E-05</v>
      </c>
      <c r="J11" s="2">
        <v>0.2565743275374969</v>
      </c>
      <c r="K11" s="2">
        <v>1.7757803467254645</v>
      </c>
      <c r="L11" s="2">
        <v>0.7363350549507213</v>
      </c>
      <c r="M11" s="2">
        <v>3.366599246229756E-05</v>
      </c>
      <c r="N11" s="2">
        <v>0</v>
      </c>
      <c r="O11" s="2">
        <v>0</v>
      </c>
      <c r="P11" s="2">
        <v>2.93102518817134E-06</v>
      </c>
      <c r="Q11" s="2">
        <v>1.0060550804806562E-05</v>
      </c>
      <c r="R11" s="2">
        <v>2.2837940111253583E-05</v>
      </c>
      <c r="S11" s="2">
        <v>1.6242407892074708E-05</v>
      </c>
      <c r="T11" s="2">
        <v>6.49727506412992E-07</v>
      </c>
      <c r="U11" s="2">
        <v>2.614991033937424E-09</v>
      </c>
      <c r="V11" s="2">
        <v>2.1931261353643823E-11</v>
      </c>
    </row>
    <row r="12" spans="2:22" ht="15">
      <c r="B12" s="2">
        <v>32</v>
      </c>
      <c r="C12" s="2">
        <v>17</v>
      </c>
      <c r="H12" s="2">
        <v>34.8112702713418</v>
      </c>
      <c r="I12" s="2">
        <v>0.000284604441231741</v>
      </c>
      <c r="J12" s="2">
        <v>0.2925708922994908</v>
      </c>
      <c r="K12" s="2">
        <v>1.8886702670974742</v>
      </c>
      <c r="L12" s="2">
        <v>0.8396405288321108</v>
      </c>
      <c r="M12" s="2">
        <v>0.00011090936242865499</v>
      </c>
      <c r="N12" s="2">
        <v>0</v>
      </c>
      <c r="O12" s="2">
        <v>0</v>
      </c>
      <c r="P12" s="2">
        <v>9.655979554040042E-06</v>
      </c>
      <c r="Q12" s="2">
        <v>3.314351349337997E-05</v>
      </c>
      <c r="R12" s="2">
        <v>7.523738917721129E-05</v>
      </c>
      <c r="S12" s="2">
        <v>5.350904494004101E-05</v>
      </c>
      <c r="T12" s="2">
        <v>2.140464552450832E-06</v>
      </c>
      <c r="U12" s="2">
        <v>8.614835539319063E-09</v>
      </c>
      <c r="V12" s="2">
        <v>7.22504235308926E-11</v>
      </c>
    </row>
    <row r="13" spans="2:22" ht="15">
      <c r="B13" s="2">
        <v>64</v>
      </c>
      <c r="C13" s="2">
        <v>49</v>
      </c>
      <c r="H13" s="2">
        <v>37.95159496939169</v>
      </c>
      <c r="I13" s="2">
        <v>0.00044337493478172687</v>
      </c>
      <c r="J13" s="2">
        <v>0.3071653109402025</v>
      </c>
      <c r="K13" s="2">
        <v>1.9355029506340038</v>
      </c>
      <c r="L13" s="2">
        <v>0.8815246181520437</v>
      </c>
      <c r="M13" s="2">
        <v>0.00017278167241756856</v>
      </c>
      <c r="N13" s="2">
        <v>0</v>
      </c>
      <c r="O13" s="2">
        <v>0</v>
      </c>
      <c r="P13" s="2">
        <v>1.5042700270232901E-05</v>
      </c>
      <c r="Q13" s="2">
        <v>5.1633077368596364E-05</v>
      </c>
      <c r="R13" s="2">
        <v>0.00011720959931342463</v>
      </c>
      <c r="S13" s="2">
        <v>8.335980003630821E-05</v>
      </c>
      <c r="T13" s="2">
        <v>3.334552079504386E-06</v>
      </c>
      <c r="U13" s="2">
        <v>1.342073977788266E-08</v>
      </c>
      <c r="V13" s="2">
        <v>1.1255631388716719E-10</v>
      </c>
    </row>
    <row r="14" spans="2:22" ht="15">
      <c r="B14" s="2">
        <v>128</v>
      </c>
      <c r="C14" s="2">
        <v>94</v>
      </c>
      <c r="H14" s="2">
        <v>41.62938916557655</v>
      </c>
      <c r="I14" s="2">
        <v>0.0007137958359413408</v>
      </c>
      <c r="J14" s="2">
        <v>0.3236637314288319</v>
      </c>
      <c r="K14" s="2">
        <v>1.9884498779697428</v>
      </c>
      <c r="L14" s="2">
        <v>0.9288729459200262</v>
      </c>
      <c r="M14" s="2">
        <v>0.0002781637585339754</v>
      </c>
      <c r="N14" s="2">
        <v>0</v>
      </c>
      <c r="O14" s="2">
        <v>0</v>
      </c>
      <c r="P14" s="2">
        <v>2.4217464659999204E-05</v>
      </c>
      <c r="Q14" s="2">
        <v>8.312485152252705E-05</v>
      </c>
      <c r="R14" s="2">
        <v>0.00018869745977738482</v>
      </c>
      <c r="S14" s="2">
        <v>0.0001342021695026859</v>
      </c>
      <c r="T14" s="2">
        <v>5.368344492120501E-06</v>
      </c>
      <c r="U14" s="2">
        <v>2.1606246580946266E-08</v>
      </c>
      <c r="V14" s="2">
        <v>1.8120606705275047E-10</v>
      </c>
    </row>
    <row r="15" spans="2:22" ht="15">
      <c r="B15" s="2">
        <v>256</v>
      </c>
      <c r="C15" s="2">
        <v>100</v>
      </c>
      <c r="H15" s="2">
        <v>46.755276193802544</v>
      </c>
      <c r="I15" s="2">
        <v>0.0012960916006731194</v>
      </c>
      <c r="J15" s="2">
        <v>0.3455765353364883</v>
      </c>
      <c r="K15" s="2">
        <v>2.058937120565415</v>
      </c>
      <c r="L15" s="2">
        <v>0.991759852121156</v>
      </c>
      <c r="M15" s="2">
        <v>0.0005050823959656423</v>
      </c>
      <c r="N15" s="2">
        <v>0</v>
      </c>
      <c r="O15" s="2">
        <v>0</v>
      </c>
      <c r="P15" s="2">
        <v>4.397343183436916E-05</v>
      </c>
      <c r="Q15" s="2">
        <v>0.00015093590693684202</v>
      </c>
      <c r="R15" s="2">
        <v>0.0003426318568576251</v>
      </c>
      <c r="S15" s="2">
        <v>0.00024368075004970423</v>
      </c>
      <c r="T15" s="2">
        <v>9.747697948645605E-06</v>
      </c>
      <c r="U15" s="2">
        <v>3.923205110703122E-08</v>
      </c>
      <c r="V15" s="2">
        <v>3.290291840780373E-10</v>
      </c>
    </row>
    <row r="16" spans="2:22" ht="15">
      <c r="B16" s="2">
        <v>512</v>
      </c>
      <c r="C16" s="2">
        <v>100</v>
      </c>
      <c r="H16" s="2">
        <v>56.19352725679962</v>
      </c>
      <c r="I16" s="2">
        <v>0.0033127679325484585</v>
      </c>
      <c r="J16" s="2">
        <v>0.38302807530330785</v>
      </c>
      <c r="K16" s="2">
        <v>2.1813891665782945</v>
      </c>
      <c r="L16" s="2">
        <v>1.0992409162016104</v>
      </c>
      <c r="M16" s="2">
        <v>0.0012909741593732597</v>
      </c>
      <c r="N16" s="2">
        <v>0</v>
      </c>
      <c r="O16" s="2">
        <v>0</v>
      </c>
      <c r="P16" s="2">
        <v>0.00011239466006056104</v>
      </c>
      <c r="Q16" s="2">
        <v>0.0003857872638869104</v>
      </c>
      <c r="R16" s="2">
        <v>0.0008757558705557427</v>
      </c>
      <c r="S16" s="2">
        <v>0.0006228400632522969</v>
      </c>
      <c r="T16" s="2">
        <v>2.4914798586512662E-05</v>
      </c>
      <c r="U16" s="2">
        <v>1.002758452936333E-07</v>
      </c>
      <c r="V16" s="2">
        <v>8.409878818134624E-10</v>
      </c>
    </row>
    <row r="17" spans="2:22" ht="15">
      <c r="B17" s="2">
        <v>1064</v>
      </c>
      <c r="C17" s="2">
        <v>100</v>
      </c>
      <c r="H17" s="2">
        <v>68.1588150365088</v>
      </c>
      <c r="I17" s="2">
        <v>0.00880212718719715</v>
      </c>
      <c r="J17" s="2">
        <v>0.42625364536813554</v>
      </c>
      <c r="K17" s="2">
        <v>2.3257697411041267</v>
      </c>
      <c r="L17" s="2">
        <v>1.2232926980553875</v>
      </c>
      <c r="M17" s="2">
        <v>0.0034301583985228753</v>
      </c>
      <c r="N17" s="2">
        <v>0</v>
      </c>
      <c r="O17" s="2">
        <v>0</v>
      </c>
      <c r="P17" s="2">
        <v>0.0002986360992252737</v>
      </c>
      <c r="Q17" s="2">
        <v>0.001025048730570474</v>
      </c>
      <c r="R17" s="2">
        <v>0.002326910521509479</v>
      </c>
      <c r="S17" s="2">
        <v>0.0016549053738911248</v>
      </c>
      <c r="T17" s="2">
        <v>6.619939291466687E-05</v>
      </c>
      <c r="U17" s="2">
        <v>2.6643603236018525E-07</v>
      </c>
      <c r="V17" s="2">
        <v>2.234530896620641E-09</v>
      </c>
    </row>
    <row r="18" spans="8:22" ht="15">
      <c r="H18" s="2">
        <v>79.82809066996307</v>
      </c>
      <c r="I18" s="2">
        <v>0.020072152108328738</v>
      </c>
      <c r="J18" s="2">
        <v>0.46680017330278295</v>
      </c>
      <c r="K18" s="2">
        <v>2.4533371899948127</v>
      </c>
      <c r="L18" s="2">
        <v>1.3396559763356601</v>
      </c>
      <c r="M18" s="2">
        <v>0.007822047973921232</v>
      </c>
      <c r="N18" s="2">
        <v>0</v>
      </c>
      <c r="O18" s="2">
        <v>0</v>
      </c>
      <c r="P18" s="2">
        <v>0.000681002339685163</v>
      </c>
      <c r="Q18" s="2">
        <v>0.002337495653140123</v>
      </c>
      <c r="R18" s="2">
        <v>0.005306228930450315</v>
      </c>
      <c r="S18" s="2">
        <v>0.0037738050908817542</v>
      </c>
      <c r="T18" s="2">
        <v>0.00015095945057405275</v>
      </c>
      <c r="U18" s="2">
        <v>6.075741073648556E-07</v>
      </c>
      <c r="V18" s="2">
        <v>5.095568729450708E-09</v>
      </c>
    </row>
    <row r="19" spans="8:22" ht="15">
      <c r="H19" s="2">
        <v>99.0386587961297</v>
      </c>
      <c r="I19" s="2">
        <v>0.06000731266970137</v>
      </c>
      <c r="J19" s="2">
        <v>0.5262783427173553</v>
      </c>
      <c r="K19" s="2">
        <v>2.651074258426667</v>
      </c>
      <c r="L19" s="2">
        <v>1.510350611159742</v>
      </c>
      <c r="M19" s="2">
        <v>0.023384641365572903</v>
      </c>
      <c r="N19" s="2">
        <v>0</v>
      </c>
      <c r="O19" s="2">
        <v>0</v>
      </c>
      <c r="P19" s="2">
        <v>0.002035911251854714</v>
      </c>
      <c r="Q19" s="2">
        <v>0.006988131206112426</v>
      </c>
      <c r="R19" s="2">
        <v>0.015863398045614905</v>
      </c>
      <c r="S19" s="2">
        <v>0.011282093759596738</v>
      </c>
      <c r="T19" s="2">
        <v>0.0004513054156900648</v>
      </c>
      <c r="U19" s="2">
        <v>1.8163916471881154E-06</v>
      </c>
      <c r="V19" s="2">
        <v>1.5233612436168457E-08</v>
      </c>
    </row>
    <row r="20" spans="2:22" ht="15">
      <c r="B20" s="3" t="s">
        <v>23</v>
      </c>
      <c r="H20" s="2">
        <v>104.88752784122428</v>
      </c>
      <c r="I20" s="2">
        <v>0.07995228290212081</v>
      </c>
      <c r="J20" s="2">
        <v>0.5430170698754633</v>
      </c>
      <c r="K20" s="2">
        <v>2.708438653770448</v>
      </c>
      <c r="L20" s="2">
        <v>1.5583885879131618</v>
      </c>
      <c r="M20" s="2">
        <v>0.031157127004104928</v>
      </c>
      <c r="N20" s="2">
        <v>0</v>
      </c>
      <c r="O20" s="2">
        <v>0</v>
      </c>
      <c r="P20" s="2">
        <v>0.002712598600571675</v>
      </c>
      <c r="Q20" s="2">
        <v>0.00931081593711068</v>
      </c>
      <c r="R20" s="2">
        <v>0.021136005461753427</v>
      </c>
      <c r="S20" s="2">
        <v>0.015031987133977747</v>
      </c>
      <c r="T20" s="2">
        <v>0.0006013083516857786</v>
      </c>
      <c r="U20" s="2">
        <v>2.4201160221320734E-06</v>
      </c>
      <c r="V20" s="2">
        <v>2.0296894443879575E-08</v>
      </c>
    </row>
    <row r="21" spans="2:22" ht="15">
      <c r="B21" s="3" t="s">
        <v>24</v>
      </c>
      <c r="D21" s="2">
        <v>50.21</v>
      </c>
      <c r="H21" s="2">
        <v>106.48364317145919</v>
      </c>
      <c r="I21" s="2">
        <v>0.08563718786858003</v>
      </c>
      <c r="J21" s="2">
        <v>0.5469990273171246</v>
      </c>
      <c r="K21" s="2">
        <v>2.724746090068818</v>
      </c>
      <c r="L21" s="2">
        <v>1.569816289506528</v>
      </c>
      <c r="M21" s="2">
        <v>0.033372514728093716</v>
      </c>
      <c r="N21" s="2">
        <v>0</v>
      </c>
      <c r="O21" s="2">
        <v>0</v>
      </c>
      <c r="P21" s="2">
        <v>0.0029054744597298023</v>
      </c>
      <c r="Q21" s="2">
        <v>0.00997284961321555</v>
      </c>
      <c r="R21" s="2">
        <v>0.022638854136727848</v>
      </c>
      <c r="S21" s="2">
        <v>0.016100817381368128</v>
      </c>
      <c r="T21" s="2">
        <v>0.0006440636140846867</v>
      </c>
      <c r="U21" s="2">
        <v>2.592195281087935E-06</v>
      </c>
      <c r="V21" s="2">
        <v>2.1740079201580226E-08</v>
      </c>
    </row>
    <row r="22" spans="2:22" ht="15">
      <c r="B22" s="3" t="s">
        <v>25</v>
      </c>
      <c r="D22" s="2">
        <v>2.87</v>
      </c>
      <c r="H22" s="2">
        <v>108.27716583353461</v>
      </c>
      <c r="I22" s="2">
        <v>0.09240474200156326</v>
      </c>
      <c r="J22" s="2">
        <v>0.5514442878542537</v>
      </c>
      <c r="K22" s="2">
        <v>2.742950906192781</v>
      </c>
      <c r="L22" s="2">
        <v>1.5825736109162427</v>
      </c>
      <c r="M22" s="2">
        <v>0.03600980707266193</v>
      </c>
      <c r="N22" s="2">
        <v>0</v>
      </c>
      <c r="O22" s="2">
        <v>0</v>
      </c>
      <c r="P22" s="2">
        <v>0.0031350821357594813</v>
      </c>
      <c r="Q22" s="2">
        <v>0.010760962830117425</v>
      </c>
      <c r="R22" s="2">
        <v>0.024427909507323767</v>
      </c>
      <c r="S22" s="2">
        <v>0.017373198643827418</v>
      </c>
      <c r="T22" s="2">
        <v>0.000694961307970804</v>
      </c>
      <c r="U22" s="2">
        <v>2.797045794336308E-06</v>
      </c>
      <c r="V22" s="2">
        <v>2.3458108091994282E-08</v>
      </c>
    </row>
    <row r="23" spans="2:22" ht="15">
      <c r="B23" s="3" t="s">
        <v>26</v>
      </c>
      <c r="D23" s="2">
        <v>19.7</v>
      </c>
      <c r="H23" s="2">
        <v>111.26492331754302</v>
      </c>
      <c r="I23" s="2">
        <v>0.10461402582949998</v>
      </c>
      <c r="J23" s="2">
        <v>0.5587795800353562</v>
      </c>
      <c r="K23" s="2">
        <v>2.7729913603477483</v>
      </c>
      <c r="L23" s="2">
        <v>1.6036249484490763</v>
      </c>
      <c r="M23" s="2">
        <v>0.040767722582365246</v>
      </c>
      <c r="N23" s="2">
        <v>0</v>
      </c>
      <c r="O23" s="2">
        <v>0</v>
      </c>
      <c r="P23" s="2">
        <v>0.00354931528862878</v>
      </c>
      <c r="Q23" s="2">
        <v>0.012182790829513365</v>
      </c>
      <c r="R23" s="2">
        <v>0.02765552828573045</v>
      </c>
      <c r="S23" s="2">
        <v>0.019668690289029192</v>
      </c>
      <c r="T23" s="2">
        <v>0.0007867853818728358</v>
      </c>
      <c r="U23" s="2">
        <v>3.166614771458837E-06</v>
      </c>
      <c r="V23" s="2">
        <v>2.655758863333629E-08</v>
      </c>
    </row>
    <row r="24" spans="2:22" ht="15">
      <c r="B24" s="3" t="s">
        <v>27</v>
      </c>
      <c r="D24" s="2">
        <v>29.86</v>
      </c>
      <c r="H24" s="2">
        <v>119.30492474828475</v>
      </c>
      <c r="I24" s="2">
        <v>0.14220392537828816</v>
      </c>
      <c r="J24" s="2">
        <v>0.5771502037241183</v>
      </c>
      <c r="K24" s="2">
        <v>2.8535923896789566</v>
      </c>
      <c r="L24" s="2">
        <v>1.6563462566686868</v>
      </c>
      <c r="M24" s="2">
        <v>0.055416375901582424</v>
      </c>
      <c r="N24" s="2">
        <v>0</v>
      </c>
      <c r="O24" s="2">
        <v>0</v>
      </c>
      <c r="P24" s="2">
        <v>0.004824654843804482</v>
      </c>
      <c r="Q24" s="2">
        <v>0.016560309808198642</v>
      </c>
      <c r="R24" s="2">
        <v>0.03759270948095154</v>
      </c>
      <c r="S24" s="2">
        <v>0.026736041787630494</v>
      </c>
      <c r="T24" s="2">
        <v>0.001069493013440868</v>
      </c>
      <c r="U24" s="2">
        <v>4.304442421480129E-06</v>
      </c>
      <c r="V24" s="2">
        <v>3.610025828082867E-08</v>
      </c>
    </row>
    <row r="25" spans="2:22" ht="15">
      <c r="B25" s="3" t="s">
        <v>28</v>
      </c>
      <c r="D25" s="2">
        <v>38.05</v>
      </c>
      <c r="H25" s="2">
        <v>131.99274932080192</v>
      </c>
      <c r="I25" s="2">
        <v>0.22668456252765984</v>
      </c>
      <c r="J25" s="2">
        <v>0.6066393283557205</v>
      </c>
      <c r="K25" s="2">
        <v>2.9717314489517217</v>
      </c>
      <c r="L25" s="2">
        <v>1.7409762210710533</v>
      </c>
      <c r="M25" s="2">
        <v>0.08833818683064672</v>
      </c>
      <c r="N25" s="2">
        <v>0</v>
      </c>
      <c r="O25" s="2">
        <v>0</v>
      </c>
      <c r="P25" s="2">
        <v>0.007690890175537714</v>
      </c>
      <c r="Q25" s="2">
        <v>0.02639847370041152</v>
      </c>
      <c r="R25" s="2">
        <v>0.05992582047401066</v>
      </c>
      <c r="S25" s="2">
        <v>0.042619413776573536</v>
      </c>
      <c r="T25" s="2">
        <v>0.0017048583942623522</v>
      </c>
      <c r="U25" s="2">
        <v>6.861629484861621E-06</v>
      </c>
      <c r="V25" s="2">
        <v>5.754673250935889E-08</v>
      </c>
    </row>
    <row r="26" spans="2:22" ht="15">
      <c r="B26" s="3" t="s">
        <v>29</v>
      </c>
      <c r="D26" s="2">
        <v>64.99</v>
      </c>
      <c r="H26" s="2">
        <v>149.02887743506162</v>
      </c>
      <c r="I26" s="2">
        <v>0.4266102109707859</v>
      </c>
      <c r="J26" s="2">
        <v>0.6504380325510152</v>
      </c>
      <c r="K26" s="2">
        <v>3.1099727041740435</v>
      </c>
      <c r="L26" s="2">
        <v>1.8666728235719383</v>
      </c>
      <c r="M26" s="2">
        <v>0.16624851776574096</v>
      </c>
      <c r="N26" s="2">
        <v>0</v>
      </c>
      <c r="O26" s="2">
        <v>0</v>
      </c>
      <c r="P26" s="2">
        <v>0.014473911428966145</v>
      </c>
      <c r="Q26" s="2">
        <v>0.04968074715394495</v>
      </c>
      <c r="R26" s="2">
        <v>0.11277771467960332</v>
      </c>
      <c r="S26" s="2">
        <v>0.08020783109329174</v>
      </c>
      <c r="T26" s="2">
        <v>0.0032084672689735153</v>
      </c>
      <c r="U26" s="2">
        <v>1.2913279887698577E-05</v>
      </c>
      <c r="V26" s="2">
        <v>1.0830037750586299E-07</v>
      </c>
    </row>
    <row r="27" spans="2:22" ht="15">
      <c r="B27" s="3" t="s">
        <v>30</v>
      </c>
      <c r="D27" s="2">
        <v>81.89</v>
      </c>
      <c r="H27" s="2">
        <v>173.0777345993788</v>
      </c>
      <c r="I27" s="2">
        <v>0.9541951111204695</v>
      </c>
      <c r="J27" s="2">
        <v>0.711297090142915</v>
      </c>
      <c r="K27" s="2">
        <v>3.289580182994844</v>
      </c>
      <c r="L27" s="2">
        <v>2.0413304284316123</v>
      </c>
      <c r="M27" s="2">
        <v>0.37184652125909323</v>
      </c>
      <c r="N27" s="2">
        <v>0</v>
      </c>
      <c r="O27" s="2">
        <v>0</v>
      </c>
      <c r="P27" s="2">
        <v>0.032373663754747664</v>
      </c>
      <c r="Q27" s="2">
        <v>0.11112046742442541</v>
      </c>
      <c r="R27" s="2">
        <v>0.2522488708034838</v>
      </c>
      <c r="S27" s="2">
        <v>0.1794001135805827</v>
      </c>
      <c r="T27" s="2">
        <v>0.007176349050056435</v>
      </c>
      <c r="U27" s="2">
        <v>2.888301362813853E-05</v>
      </c>
      <c r="V27" s="2">
        <v>2.4223445217928074E-07</v>
      </c>
    </row>
    <row r="28" spans="2:22" ht="15">
      <c r="B28" s="3" t="s">
        <v>31</v>
      </c>
      <c r="D28" s="2">
        <v>95.52</v>
      </c>
      <c r="H28" s="2">
        <v>206.47648666751584</v>
      </c>
      <c r="I28" s="2">
        <v>2.4620052371990555</v>
      </c>
      <c r="J28" s="2">
        <v>0.7902966104989674</v>
      </c>
      <c r="K28" s="2">
        <v>3.5227238635025038</v>
      </c>
      <c r="L28" s="2">
        <v>2.268048809497829</v>
      </c>
      <c r="M28" s="2">
        <v>0.9594348913600277</v>
      </c>
      <c r="N28" s="2">
        <v>0</v>
      </c>
      <c r="O28" s="2">
        <v>0</v>
      </c>
      <c r="P28" s="2">
        <v>0.08353022226022198</v>
      </c>
      <c r="Q28" s="2">
        <v>0.28671198329416125</v>
      </c>
      <c r="R28" s="2">
        <v>0.6508501602638344</v>
      </c>
      <c r="S28" s="2">
        <v>0.4628864831122953</v>
      </c>
      <c r="T28" s="2">
        <v>0.018516348217777402</v>
      </c>
      <c r="U28" s="2">
        <v>7.452367968545472E-05</v>
      </c>
      <c r="V28" s="2">
        <v>6.250110516654477E-07</v>
      </c>
    </row>
    <row r="29" spans="2:22" ht="15">
      <c r="B29" s="3" t="s">
        <v>32</v>
      </c>
      <c r="D29" s="2">
        <v>109.73</v>
      </c>
      <c r="H29" s="2">
        <v>286.74966578069643</v>
      </c>
      <c r="I29" s="2">
        <v>13.279643558406615</v>
      </c>
      <c r="J29" s="2">
        <v>0.9603269838921198</v>
      </c>
      <c r="K29" s="2">
        <v>4.024518138610841</v>
      </c>
      <c r="L29" s="2">
        <v>2.7560139365522547</v>
      </c>
      <c r="M29" s="2">
        <v>4.600119147321948</v>
      </c>
      <c r="N29" s="2">
        <v>0</v>
      </c>
      <c r="O29" s="2">
        <v>0</v>
      </c>
      <c r="P29" s="2">
        <v>0.4825082600482749</v>
      </c>
      <c r="Q29" s="2">
        <v>1.6561778054807765</v>
      </c>
      <c r="R29" s="2">
        <v>3.759604247223386</v>
      </c>
      <c r="S29" s="2">
        <v>2.6738412220499868</v>
      </c>
      <c r="T29" s="2">
        <v>0.10695878353076475</v>
      </c>
      <c r="U29" s="2">
        <v>0.0004304824055825306</v>
      </c>
      <c r="V29" s="2">
        <v>3.610345895052768E-06</v>
      </c>
    </row>
    <row r="30" spans="2:22" ht="15">
      <c r="B30" s="3" t="s">
        <v>33</v>
      </c>
      <c r="D30" s="2">
        <v>120.35</v>
      </c>
      <c r="H30" s="2">
        <v>454.23449541244446</v>
      </c>
      <c r="I30" s="2">
        <v>109.62716124069925</v>
      </c>
      <c r="J30" s="2">
        <v>1.24672821349972</v>
      </c>
      <c r="K30" s="2">
        <v>4.8697465206527735</v>
      </c>
      <c r="L30" s="2">
        <v>3.5779483333607054</v>
      </c>
      <c r="M30" s="2">
        <v>21.87370212510036</v>
      </c>
      <c r="N30" s="2">
        <v>0</v>
      </c>
      <c r="O30" s="2">
        <v>0</v>
      </c>
      <c r="P30" s="2">
        <v>3.947667854196947</v>
      </c>
      <c r="Q30" s="2">
        <v>15.676005646353634</v>
      </c>
      <c r="R30" s="2">
        <v>38.995025586827786</v>
      </c>
      <c r="S30" s="2">
        <v>28.00976818337738</v>
      </c>
      <c r="T30" s="2">
        <v>1.1204445152415838</v>
      </c>
      <c r="U30" s="2">
        <v>0.004509509498153698</v>
      </c>
      <c r="V30" s="2">
        <v>3.782010343333156E-05</v>
      </c>
    </row>
    <row r="31" spans="8:22" ht="15">
      <c r="H31" s="2">
        <v>1039.0564569465096</v>
      </c>
      <c r="I31" s="2">
        <v>1370.9650397839177</v>
      </c>
      <c r="J31" s="2">
        <v>1.8318842295556117</v>
      </c>
      <c r="K31" s="2">
        <v>6.595693481826786</v>
      </c>
      <c r="L31" s="2">
        <v>5.2572702334611385</v>
      </c>
      <c r="M31" s="2">
        <v>121.24840863870114</v>
      </c>
      <c r="N31" s="2">
        <v>0</v>
      </c>
      <c r="O31" s="2">
        <v>0</v>
      </c>
      <c r="P31" s="2">
        <v>32.413105609655055</v>
      </c>
      <c r="Q31" s="2">
        <v>153.31165452320016</v>
      </c>
      <c r="R31" s="2">
        <v>485.23037407356327</v>
      </c>
      <c r="S31" s="2">
        <v>542.8457006157292</v>
      </c>
      <c r="T31" s="2">
        <v>35.77062108065875</v>
      </c>
      <c r="U31" s="2">
        <v>0.1439678210958149</v>
      </c>
      <c r="V31" s="2">
        <v>0.0012074213142569843</v>
      </c>
    </row>
    <row r="32" spans="8:22" ht="15">
      <c r="H32" s="2">
        <v>2621</v>
      </c>
      <c r="I32" s="2">
        <v>7817.102368545585</v>
      </c>
      <c r="J32" s="2">
        <v>2.6475842111349714</v>
      </c>
      <c r="K32" s="2">
        <v>8.999899400390628</v>
      </c>
      <c r="L32" s="2">
        <v>7.598223424390818</v>
      </c>
      <c r="M32" s="2">
        <v>438.23237776444665</v>
      </c>
      <c r="N32" s="2">
        <v>0</v>
      </c>
      <c r="O32" s="2">
        <v>0</v>
      </c>
      <c r="P32" s="2">
        <v>142.0541897786709</v>
      </c>
      <c r="Q32" s="2">
        <v>726.5247781000583</v>
      </c>
      <c r="R32" s="2">
        <v>2543.1738038638864</v>
      </c>
      <c r="S32" s="2">
        <v>3462.4213796247036</v>
      </c>
      <c r="T32" s="2">
        <v>500.7013765540354</v>
      </c>
      <c r="U32" s="2">
        <v>3.9612409445597043</v>
      </c>
      <c r="V32" s="2">
        <v>0.03322191522358112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F12">
      <selection activeCell="O49" sqref="O49"/>
    </sheetView>
  </sheetViews>
  <sheetFormatPr defaultColWidth="9.140625" defaultRowHeight="15"/>
  <cols>
    <col min="1" max="1" width="10.421875" style="7" bestFit="1" customWidth="1"/>
    <col min="2" max="2" width="15.00390625" style="7" bestFit="1" customWidth="1"/>
    <col min="3" max="4" width="9.140625" style="7" customWidth="1"/>
    <col min="5" max="5" width="9.8515625" style="7" bestFit="1" customWidth="1"/>
    <col min="6" max="6" width="10.7109375" style="7" bestFit="1" customWidth="1"/>
    <col min="7" max="14" width="9.140625" style="7" customWidth="1"/>
    <col min="15" max="15" width="36.00390625" style="7" customWidth="1"/>
    <col min="16" max="16" width="9.140625" style="7" customWidth="1"/>
    <col min="17" max="17" width="11.8515625" style="7" bestFit="1" customWidth="1"/>
    <col min="18" max="16384" width="9.140625" style="7" customWidth="1"/>
  </cols>
  <sheetData>
    <row r="1" spans="1:11" ht="12.75">
      <c r="A1" s="6" t="s">
        <v>37</v>
      </c>
      <c r="B1" s="6" t="s">
        <v>39</v>
      </c>
      <c r="D1" s="7" t="s">
        <v>37</v>
      </c>
      <c r="E1" s="11" t="s">
        <v>59</v>
      </c>
      <c r="F1" s="11"/>
      <c r="H1" s="7" t="s">
        <v>60</v>
      </c>
      <c r="K1" s="7" t="s">
        <v>61</v>
      </c>
    </row>
    <row r="2" spans="1:11" ht="12.75">
      <c r="A2" s="6" t="s">
        <v>38</v>
      </c>
      <c r="B2" s="6" t="s">
        <v>40</v>
      </c>
      <c r="D2" s="7" t="s">
        <v>62</v>
      </c>
      <c r="E2" s="7" t="s">
        <v>63</v>
      </c>
      <c r="F2" s="7" t="s">
        <v>64</v>
      </c>
      <c r="H2" s="7" t="s">
        <v>65</v>
      </c>
      <c r="I2" s="7" t="s">
        <v>66</v>
      </c>
      <c r="K2" s="7" t="s">
        <v>65</v>
      </c>
    </row>
    <row r="3" spans="1:12" ht="15">
      <c r="A3" s="2">
        <v>0.18</v>
      </c>
      <c r="B3" s="2">
        <v>2.329538542822525E-12</v>
      </c>
      <c r="D3" s="7">
        <f aca="true" t="shared" si="0" ref="D3:D28">A3/0.028317</f>
        <v>6.356605572624219</v>
      </c>
      <c r="E3" s="7">
        <f aca="true" t="shared" si="1" ref="E3:E28">B3*2.2046/2000</f>
        <v>2.567850335753269E-15</v>
      </c>
      <c r="F3" s="7">
        <f aca="true" t="shared" si="2" ref="F3:F28">E3*60*24</f>
        <v>3.697704483484708E-12</v>
      </c>
      <c r="H3" s="2">
        <v>0.2593225069999696</v>
      </c>
      <c r="I3" s="7">
        <f aca="true" t="shared" si="3" ref="I3:I28">H3*3.0808</f>
        <v>0.7989207795655063</v>
      </c>
      <c r="K3" s="2">
        <v>0.1358686881554361</v>
      </c>
      <c r="L3" s="7">
        <f aca="true" t="shared" si="4" ref="L3:L28">K3*3.2808</f>
        <v>0.44575799210035477</v>
      </c>
    </row>
    <row r="4" spans="1:12" ht="15">
      <c r="A4" s="2">
        <v>15.691811081870696</v>
      </c>
      <c r="B4" s="2">
        <v>7.535052106146916E-06</v>
      </c>
      <c r="D4" s="7">
        <f t="shared" si="0"/>
        <v>554.1480764865875</v>
      </c>
      <c r="E4" s="7">
        <f t="shared" si="1"/>
        <v>8.305887936605745E-09</v>
      </c>
      <c r="F4" s="7">
        <f t="shared" si="2"/>
        <v>1.1960478628712273E-05</v>
      </c>
      <c r="H4" s="2">
        <v>1.5184388045654305</v>
      </c>
      <c r="I4" s="7">
        <f t="shared" si="3"/>
        <v>4.678006269105178</v>
      </c>
      <c r="K4" s="2">
        <v>0.5705019930713494</v>
      </c>
      <c r="L4" s="7">
        <f t="shared" si="4"/>
        <v>1.8717029388684832</v>
      </c>
    </row>
    <row r="5" spans="1:12" ht="15">
      <c r="A5" s="2">
        <v>19.24942650199381</v>
      </c>
      <c r="B5" s="2">
        <v>1.6426394720128614E-05</v>
      </c>
      <c r="D5" s="7">
        <f t="shared" si="0"/>
        <v>679.7833987355232</v>
      </c>
      <c r="E5" s="7">
        <f t="shared" si="1"/>
        <v>1.810681489999777E-08</v>
      </c>
      <c r="F5" s="7">
        <f t="shared" si="2"/>
        <v>2.607381345599679E-05</v>
      </c>
      <c r="H5" s="2">
        <v>1.6088067428226478</v>
      </c>
      <c r="I5" s="7">
        <f t="shared" si="3"/>
        <v>4.956411813288013</v>
      </c>
      <c r="K5" s="2">
        <v>0.616975002850917</v>
      </c>
      <c r="L5" s="7">
        <f t="shared" si="4"/>
        <v>2.024171589353289</v>
      </c>
    </row>
    <row r="6" spans="1:12" ht="15">
      <c r="A6" s="2">
        <v>22.416198175313546</v>
      </c>
      <c r="B6" s="2">
        <v>3.1682996657357236E-05</v>
      </c>
      <c r="D6" s="7">
        <f t="shared" si="0"/>
        <v>791.6162791013719</v>
      </c>
      <c r="E6" s="7">
        <f t="shared" si="1"/>
        <v>3.4924167215404885E-08</v>
      </c>
      <c r="F6" s="7">
        <f t="shared" si="2"/>
        <v>5.029080079018303E-05</v>
      </c>
      <c r="H6" s="2">
        <v>1.677588851125718</v>
      </c>
      <c r="I6" s="7">
        <f t="shared" si="3"/>
        <v>5.168315732548112</v>
      </c>
      <c r="K6" s="2">
        <v>0.6609229057208157</v>
      </c>
      <c r="L6" s="7">
        <f t="shared" si="4"/>
        <v>2.168355869088852</v>
      </c>
    </row>
    <row r="7" spans="1:12" ht="15">
      <c r="A7" s="2">
        <v>27.676756944350053</v>
      </c>
      <c r="B7" s="2">
        <v>8.639028088731207E-05</v>
      </c>
      <c r="D7" s="7">
        <f t="shared" si="0"/>
        <v>977.3901523590089</v>
      </c>
      <c r="E7" s="7">
        <f t="shared" si="1"/>
        <v>9.52280066220841E-08</v>
      </c>
      <c r="F7" s="7">
        <f t="shared" si="2"/>
        <v>0.00013712832953580108</v>
      </c>
      <c r="H7" s="2">
        <v>1.7757803467254645</v>
      </c>
      <c r="I7" s="7">
        <f t="shared" si="3"/>
        <v>5.470824092191811</v>
      </c>
      <c r="K7" s="2">
        <v>0.7363350549507213</v>
      </c>
      <c r="L7" s="7">
        <f t="shared" si="4"/>
        <v>2.4157680482823265</v>
      </c>
    </row>
    <row r="8" spans="1:12" ht="15">
      <c r="A8" s="2">
        <v>34.8112702713418</v>
      </c>
      <c r="B8" s="2">
        <v>0.000284604441231741</v>
      </c>
      <c r="D8" s="7">
        <f t="shared" si="0"/>
        <v>1229.3417477607727</v>
      </c>
      <c r="E8" s="7">
        <f t="shared" si="1"/>
        <v>3.137194755697481E-07</v>
      </c>
      <c r="F8" s="7">
        <f t="shared" si="2"/>
        <v>0.0004517560448204373</v>
      </c>
      <c r="H8" s="2">
        <v>1.8886702670974742</v>
      </c>
      <c r="I8" s="7">
        <f t="shared" si="3"/>
        <v>5.818615358873899</v>
      </c>
      <c r="K8" s="2">
        <v>0.8396405288321108</v>
      </c>
      <c r="L8" s="7">
        <f t="shared" si="4"/>
        <v>2.7546926469923894</v>
      </c>
    </row>
    <row r="9" spans="1:12" ht="15">
      <c r="A9" s="2">
        <v>37.95159496939169</v>
      </c>
      <c r="B9" s="2">
        <v>0.00044337493478172687</v>
      </c>
      <c r="D9" s="7">
        <f t="shared" si="0"/>
        <v>1340.2406670689584</v>
      </c>
      <c r="E9" s="7">
        <f t="shared" si="1"/>
        <v>4.887321906098976E-07</v>
      </c>
      <c r="F9" s="7">
        <f t="shared" si="2"/>
        <v>0.0007037743544782524</v>
      </c>
      <c r="H9" s="2">
        <v>1.9355029506340038</v>
      </c>
      <c r="I9" s="7">
        <f t="shared" si="3"/>
        <v>5.962897490313239</v>
      </c>
      <c r="K9" s="2">
        <v>0.8815246181520437</v>
      </c>
      <c r="L9" s="7">
        <f t="shared" si="4"/>
        <v>2.8921059672332254</v>
      </c>
    </row>
    <row r="10" spans="1:12" ht="15">
      <c r="A10" s="2">
        <v>41.62938916557655</v>
      </c>
      <c r="B10" s="2">
        <v>0.0007137958359413408</v>
      </c>
      <c r="D10" s="7">
        <f t="shared" si="0"/>
        <v>1470.1200397491455</v>
      </c>
      <c r="E10" s="7">
        <f t="shared" si="1"/>
        <v>7.868171499581399E-07</v>
      </c>
      <c r="F10" s="7">
        <f t="shared" si="2"/>
        <v>0.0011330166959397216</v>
      </c>
      <c r="H10" s="2">
        <v>1.9884498779697428</v>
      </c>
      <c r="I10" s="7">
        <f t="shared" si="3"/>
        <v>6.1260163840491835</v>
      </c>
      <c r="K10" s="2">
        <v>0.9288729459200262</v>
      </c>
      <c r="L10" s="7">
        <f t="shared" si="4"/>
        <v>3.0474463609744222</v>
      </c>
    </row>
    <row r="11" spans="1:12" ht="15">
      <c r="A11" s="2">
        <v>46.755276193802544</v>
      </c>
      <c r="B11" s="2">
        <v>0.0012960916006731194</v>
      </c>
      <c r="D11" s="7">
        <f t="shared" si="0"/>
        <v>1651.1380511283874</v>
      </c>
      <c r="E11" s="7">
        <f t="shared" si="1"/>
        <v>1.4286817714219798E-06</v>
      </c>
      <c r="F11" s="7">
        <f t="shared" si="2"/>
        <v>0.002057301750847651</v>
      </c>
      <c r="H11" s="2">
        <v>2.058937120565415</v>
      </c>
      <c r="I11" s="7">
        <f t="shared" si="3"/>
        <v>6.34317348103793</v>
      </c>
      <c r="K11" s="2">
        <v>0.991759852121156</v>
      </c>
      <c r="L11" s="7">
        <f t="shared" si="4"/>
        <v>3.253765722839089</v>
      </c>
    </row>
    <row r="12" spans="1:12" ht="15">
      <c r="A12" s="2">
        <v>56.19352725679962</v>
      </c>
      <c r="B12" s="2">
        <v>0.0033127679325484585</v>
      </c>
      <c r="D12" s="7">
        <f t="shared" si="0"/>
        <v>1984.4449361443521</v>
      </c>
      <c r="E12" s="7">
        <f t="shared" si="1"/>
        <v>3.651664092048166E-06</v>
      </c>
      <c r="F12" s="7">
        <f t="shared" si="2"/>
        <v>0.005258396292549359</v>
      </c>
      <c r="H12" s="2">
        <v>2.1813891665782945</v>
      </c>
      <c r="I12" s="7">
        <f t="shared" si="3"/>
        <v>6.7204237443944095</v>
      </c>
      <c r="K12" s="2">
        <v>1.0992409162016104</v>
      </c>
      <c r="L12" s="7">
        <f t="shared" si="4"/>
        <v>3.6063895978742435</v>
      </c>
    </row>
    <row r="13" spans="1:12" ht="15">
      <c r="A13" s="2">
        <v>68.1588150365088</v>
      </c>
      <c r="B13" s="2">
        <v>0.00880212718719715</v>
      </c>
      <c r="D13" s="7">
        <f t="shared" si="0"/>
        <v>2406.9927971363068</v>
      </c>
      <c r="E13" s="7">
        <f t="shared" si="1"/>
        <v>9.702584798447419E-06</v>
      </c>
      <c r="F13" s="7">
        <f t="shared" si="2"/>
        <v>0.013971722109764283</v>
      </c>
      <c r="H13" s="2">
        <v>2.3257697411041267</v>
      </c>
      <c r="I13" s="7">
        <f t="shared" si="3"/>
        <v>7.165231418393594</v>
      </c>
      <c r="K13" s="2">
        <v>1.2232926980553875</v>
      </c>
      <c r="L13" s="7">
        <f t="shared" si="4"/>
        <v>4.0133786837801155</v>
      </c>
    </row>
    <row r="14" spans="1:12" ht="15">
      <c r="A14" s="2">
        <v>79.82809066996307</v>
      </c>
      <c r="B14" s="2">
        <v>0.020072152108328738</v>
      </c>
      <c r="D14" s="7">
        <f t="shared" si="0"/>
        <v>2819.087144470215</v>
      </c>
      <c r="E14" s="7">
        <f t="shared" si="1"/>
        <v>2.2125533269010766E-05</v>
      </c>
      <c r="F14" s="7">
        <f t="shared" si="2"/>
        <v>0.031860767907375506</v>
      </c>
      <c r="H14" s="2">
        <v>2.4533371899948127</v>
      </c>
      <c r="I14" s="7">
        <f t="shared" si="3"/>
        <v>7.558241214936019</v>
      </c>
      <c r="K14" s="2">
        <v>1.3396559763356601</v>
      </c>
      <c r="L14" s="7">
        <f t="shared" si="4"/>
        <v>4.395143327162034</v>
      </c>
    </row>
    <row r="15" spans="1:12" ht="15">
      <c r="A15" s="2">
        <v>99.0386587961297</v>
      </c>
      <c r="B15" s="2">
        <v>0.06000731266970137</v>
      </c>
      <c r="D15" s="7">
        <f t="shared" si="0"/>
        <v>3497.4982800483704</v>
      </c>
      <c r="E15" s="7">
        <f t="shared" si="1"/>
        <v>6.614606075581183E-05</v>
      </c>
      <c r="F15" s="7">
        <f t="shared" si="2"/>
        <v>0.09525032748836904</v>
      </c>
      <c r="H15" s="2">
        <v>2.651074258426667</v>
      </c>
      <c r="I15" s="7">
        <f t="shared" si="3"/>
        <v>8.167429575360876</v>
      </c>
      <c r="K15" s="2">
        <v>1.510350611159742</v>
      </c>
      <c r="L15" s="7">
        <f t="shared" si="4"/>
        <v>4.955158285092882</v>
      </c>
    </row>
    <row r="16" spans="1:12" ht="15">
      <c r="A16" s="2">
        <v>104.88752784122428</v>
      </c>
      <c r="B16" s="2">
        <v>0.07995228290212081</v>
      </c>
      <c r="D16" s="7">
        <f t="shared" si="0"/>
        <v>3704.048022079468</v>
      </c>
      <c r="E16" s="7">
        <f t="shared" si="1"/>
        <v>8.813140144300777E-05</v>
      </c>
      <c r="F16" s="7">
        <f t="shared" si="2"/>
        <v>0.1269092180779312</v>
      </c>
      <c r="H16" s="2">
        <v>2.708438653770448</v>
      </c>
      <c r="I16" s="7">
        <f t="shared" si="3"/>
        <v>8.344157804535996</v>
      </c>
      <c r="K16" s="2">
        <v>1.5583885879131618</v>
      </c>
      <c r="L16" s="7">
        <f t="shared" si="4"/>
        <v>5.112761279225501</v>
      </c>
    </row>
    <row r="17" spans="1:12" ht="15">
      <c r="A17" s="2">
        <v>106.48364317145919</v>
      </c>
      <c r="B17" s="2">
        <v>0.08563718786858003</v>
      </c>
      <c r="D17" s="7">
        <f t="shared" si="0"/>
        <v>3760.4139976501465</v>
      </c>
      <c r="E17" s="7">
        <f t="shared" si="1"/>
        <v>9.439787218753577E-05</v>
      </c>
      <c r="F17" s="7">
        <f t="shared" si="2"/>
        <v>0.13593293595005151</v>
      </c>
      <c r="H17" s="2">
        <v>2.724746090068818</v>
      </c>
      <c r="I17" s="7">
        <f t="shared" si="3"/>
        <v>8.394397754284014</v>
      </c>
      <c r="K17" s="2">
        <v>1.569816289506528</v>
      </c>
      <c r="L17" s="7">
        <f t="shared" si="4"/>
        <v>5.150253282613018</v>
      </c>
    </row>
    <row r="18" spans="1:12" ht="15">
      <c r="A18" s="2">
        <v>108.27716583353461</v>
      </c>
      <c r="B18" s="2">
        <v>0.09240474200156326</v>
      </c>
      <c r="D18" s="7">
        <f t="shared" si="0"/>
        <v>3823.751309585571</v>
      </c>
      <c r="E18" s="7">
        <f t="shared" si="1"/>
        <v>0.00010185774710832319</v>
      </c>
      <c r="F18" s="7">
        <f t="shared" si="2"/>
        <v>0.1466751558359854</v>
      </c>
      <c r="H18" s="2">
        <v>2.742950906192781</v>
      </c>
      <c r="I18" s="7">
        <f t="shared" si="3"/>
        <v>8.45048315179872</v>
      </c>
      <c r="K18" s="2">
        <v>1.5825736109162427</v>
      </c>
      <c r="L18" s="7">
        <f t="shared" si="4"/>
        <v>5.192107502694009</v>
      </c>
    </row>
    <row r="19" spans="1:12" ht="15">
      <c r="A19" s="2">
        <v>111.26492331754302</v>
      </c>
      <c r="B19" s="2">
        <v>0.10461402582949998</v>
      </c>
      <c r="D19" s="7">
        <f t="shared" si="0"/>
        <v>3929.2623977661133</v>
      </c>
      <c r="E19" s="7">
        <f t="shared" si="1"/>
        <v>0.00011531604067185784</v>
      </c>
      <c r="F19" s="7">
        <f t="shared" si="2"/>
        <v>0.1660550985674753</v>
      </c>
      <c r="H19" s="2">
        <v>2.7729913603477483</v>
      </c>
      <c r="I19" s="7">
        <f t="shared" si="3"/>
        <v>8.543031782959343</v>
      </c>
      <c r="K19" s="2">
        <v>1.6036249484490763</v>
      </c>
      <c r="L19" s="7">
        <f t="shared" si="4"/>
        <v>5.2611727308717295</v>
      </c>
    </row>
    <row r="20" spans="1:12" ht="15">
      <c r="A20" s="2">
        <v>119.30492474828475</v>
      </c>
      <c r="B20" s="2">
        <v>0.14220392537828816</v>
      </c>
      <c r="D20" s="7">
        <f t="shared" si="0"/>
        <v>4213.190830535888</v>
      </c>
      <c r="E20" s="7">
        <f t="shared" si="1"/>
        <v>0.00015675138694448704</v>
      </c>
      <c r="F20" s="7">
        <f t="shared" si="2"/>
        <v>0.22572199720006134</v>
      </c>
      <c r="H20" s="2">
        <v>2.8535923896789566</v>
      </c>
      <c r="I20" s="7">
        <f t="shared" si="3"/>
        <v>8.79134743412293</v>
      </c>
      <c r="K20" s="2">
        <v>1.6563462566686868</v>
      </c>
      <c r="L20" s="7">
        <f t="shared" si="4"/>
        <v>5.434140798878628</v>
      </c>
    </row>
    <row r="21" spans="1:12" ht="15">
      <c r="A21" s="2">
        <v>131.99274932080192</v>
      </c>
      <c r="B21" s="2">
        <v>0.22668456252765984</v>
      </c>
      <c r="D21" s="7">
        <f t="shared" si="0"/>
        <v>4661.254699325562</v>
      </c>
      <c r="E21" s="7">
        <f t="shared" si="1"/>
        <v>0.0002498743932742395</v>
      </c>
      <c r="F21" s="7">
        <f t="shared" si="2"/>
        <v>0.35981912631490487</v>
      </c>
      <c r="H21" s="2">
        <v>2.9717314489517217</v>
      </c>
      <c r="I21" s="7">
        <f t="shared" si="3"/>
        <v>9.155310247930464</v>
      </c>
      <c r="K21" s="2">
        <v>1.7409762210710533</v>
      </c>
      <c r="L21" s="7">
        <f t="shared" si="4"/>
        <v>5.711794786089912</v>
      </c>
    </row>
    <row r="22" spans="1:12" ht="15">
      <c r="A22" s="2">
        <v>149.02887743506162</v>
      </c>
      <c r="B22" s="2">
        <v>0.4266102109707859</v>
      </c>
      <c r="D22" s="7">
        <f t="shared" si="0"/>
        <v>5262.8766265869135</v>
      </c>
      <c r="E22" s="7">
        <f t="shared" si="1"/>
        <v>0.00047025243555309733</v>
      </c>
      <c r="F22" s="7">
        <f t="shared" si="2"/>
        <v>0.6771635071964601</v>
      </c>
      <c r="H22" s="2">
        <v>3.1099727041740435</v>
      </c>
      <c r="I22" s="7">
        <f t="shared" si="3"/>
        <v>9.581203907019393</v>
      </c>
      <c r="K22" s="2">
        <v>1.8666728235719383</v>
      </c>
      <c r="L22" s="7">
        <f t="shared" si="4"/>
        <v>6.124180199574815</v>
      </c>
    </row>
    <row r="23" spans="1:12" ht="15">
      <c r="A23" s="2">
        <v>173.0777345993788</v>
      </c>
      <c r="B23" s="2">
        <v>0.9541951111204695</v>
      </c>
      <c r="D23" s="7">
        <f t="shared" si="0"/>
        <v>6112.149401397705</v>
      </c>
      <c r="E23" s="7">
        <f t="shared" si="1"/>
        <v>0.0010518092709880934</v>
      </c>
      <c r="F23" s="7">
        <f t="shared" si="2"/>
        <v>1.5146053502228545</v>
      </c>
      <c r="H23" s="2">
        <v>3.289580182994844</v>
      </c>
      <c r="I23" s="7">
        <f t="shared" si="3"/>
        <v>10.134538627770516</v>
      </c>
      <c r="K23" s="2">
        <v>2.0413304284316123</v>
      </c>
      <c r="L23" s="7">
        <f t="shared" si="4"/>
        <v>6.697196869598434</v>
      </c>
    </row>
    <row r="24" spans="1:12" ht="15">
      <c r="A24" s="2">
        <v>206.47648666751584</v>
      </c>
      <c r="B24" s="2">
        <v>2.4620052371990555</v>
      </c>
      <c r="D24" s="7">
        <f t="shared" si="0"/>
        <v>7291.608809814453</v>
      </c>
      <c r="E24" s="7">
        <f t="shared" si="1"/>
        <v>0.002713868372964519</v>
      </c>
      <c r="F24" s="7">
        <f t="shared" si="2"/>
        <v>3.907970457068907</v>
      </c>
      <c r="H24" s="2">
        <v>3.5227238635025038</v>
      </c>
      <c r="I24" s="7">
        <f t="shared" si="3"/>
        <v>10.852807678678513</v>
      </c>
      <c r="K24" s="2">
        <v>2.268048809497829</v>
      </c>
      <c r="L24" s="7">
        <f t="shared" si="4"/>
        <v>7.441014534200478</v>
      </c>
    </row>
    <row r="25" spans="1:12" ht="15">
      <c r="A25" s="2">
        <v>286.74966578069643</v>
      </c>
      <c r="B25" s="2">
        <v>13.279643558406615</v>
      </c>
      <c r="D25" s="7">
        <f t="shared" si="0"/>
        <v>10126.41401916504</v>
      </c>
      <c r="E25" s="7">
        <f t="shared" si="1"/>
        <v>0.014638151094431614</v>
      </c>
      <c r="F25" s="7">
        <f t="shared" si="2"/>
        <v>21.078937575981524</v>
      </c>
      <c r="H25" s="2">
        <v>4.024518138610841</v>
      </c>
      <c r="I25" s="7">
        <f t="shared" si="3"/>
        <v>12.398735481432277</v>
      </c>
      <c r="K25" s="2">
        <v>2.7560139365522547</v>
      </c>
      <c r="L25" s="7">
        <f t="shared" si="4"/>
        <v>9.041930523040637</v>
      </c>
    </row>
    <row r="26" spans="1:12" ht="15">
      <c r="A26" s="2">
        <v>454.23449541244446</v>
      </c>
      <c r="B26" s="2">
        <v>109.62716124069925</v>
      </c>
      <c r="D26" s="7">
        <f t="shared" si="0"/>
        <v>16041.052915649416</v>
      </c>
      <c r="E26" s="7">
        <f t="shared" si="1"/>
        <v>0.12084201983562279</v>
      </c>
      <c r="F26" s="7">
        <f t="shared" si="2"/>
        <v>174.01250856329682</v>
      </c>
      <c r="H26" s="2">
        <v>4.8697465206527735</v>
      </c>
      <c r="I26" s="7">
        <f t="shared" si="3"/>
        <v>15.002715080827064</v>
      </c>
      <c r="K26" s="2">
        <v>3.5779483333607054</v>
      </c>
      <c r="L26" s="7">
        <f t="shared" si="4"/>
        <v>11.738532892089802</v>
      </c>
    </row>
    <row r="27" spans="1:12" ht="15">
      <c r="A27" s="2">
        <v>1039.0564569465096</v>
      </c>
      <c r="B27" s="2">
        <v>1370.9650397839177</v>
      </c>
      <c r="D27" s="7">
        <f t="shared" si="0"/>
        <v>36693.733691652</v>
      </c>
      <c r="E27" s="7">
        <f t="shared" si="1"/>
        <v>1.5112147633538127</v>
      </c>
      <c r="F27" s="7">
        <f t="shared" si="2"/>
        <v>2176.1492592294903</v>
      </c>
      <c r="H27" s="2">
        <v>6.595693481826786</v>
      </c>
      <c r="I27" s="7">
        <f t="shared" si="3"/>
        <v>20.320012478811964</v>
      </c>
      <c r="K27" s="2">
        <v>5.2572702334611385</v>
      </c>
      <c r="L27" s="7">
        <f t="shared" si="4"/>
        <v>17.248052181939304</v>
      </c>
    </row>
    <row r="28" spans="1:12" ht="15">
      <c r="A28" s="2">
        <v>2621</v>
      </c>
      <c r="B28" s="2">
        <v>7817.102368545585</v>
      </c>
      <c r="D28" s="7">
        <f t="shared" si="0"/>
        <v>92559.24003248932</v>
      </c>
      <c r="E28" s="7">
        <f t="shared" si="1"/>
        <v>8.616791940847799</v>
      </c>
      <c r="F28" s="7">
        <f t="shared" si="2"/>
        <v>12408.180394820829</v>
      </c>
      <c r="H28" s="2">
        <v>8.999899400390628</v>
      </c>
      <c r="I28" s="7">
        <f t="shared" si="3"/>
        <v>27.726890072723446</v>
      </c>
      <c r="K28" s="2">
        <v>7.598223424390818</v>
      </c>
      <c r="L28" s="7">
        <f t="shared" si="4"/>
        <v>24.9282514107414</v>
      </c>
    </row>
    <row r="41" spans="17:18" ht="12.75">
      <c r="Q41" s="7" t="s">
        <v>67</v>
      </c>
      <c r="R41" s="7" t="s">
        <v>68</v>
      </c>
    </row>
    <row r="42" spans="16:19" ht="12.75">
      <c r="P42" s="7" t="s">
        <v>69</v>
      </c>
      <c r="Q42" s="8">
        <v>6.6</v>
      </c>
      <c r="R42" s="8">
        <f>(169.74*(Q42^2))-(677.41*Q42)+2085</f>
        <v>5007.9684</v>
      </c>
      <c r="S42" s="12"/>
    </row>
    <row r="43" spans="15:19" ht="12.75">
      <c r="O43" s="7" t="s">
        <v>70</v>
      </c>
      <c r="P43" s="7" t="s">
        <v>71</v>
      </c>
      <c r="Q43" s="9">
        <v>1.36</v>
      </c>
      <c r="R43" s="9">
        <f>(169.74*(Q43^2))-(677.41*Q43)+2085</f>
        <v>1477.673504</v>
      </c>
      <c r="S43" s="12"/>
    </row>
    <row r="44" spans="15:19" ht="12.75">
      <c r="O44" s="7" t="s">
        <v>72</v>
      </c>
      <c r="P44" s="7" t="s">
        <v>73</v>
      </c>
      <c r="Q44" s="10">
        <v>4.99</v>
      </c>
      <c r="R44" s="10">
        <f>(169.74*(Q44^2))-(677.41*Q44)+2085</f>
        <v>2931.267074000001</v>
      </c>
      <c r="S44" s="12"/>
    </row>
    <row r="45" spans="15:19" ht="12.75">
      <c r="O45" s="12"/>
      <c r="P45" s="12"/>
      <c r="Q45" s="12"/>
      <c r="R45" s="12"/>
      <c r="S45" s="12"/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 Peacock</dc:creator>
  <cp:keywords/>
  <dc:description/>
  <cp:lastModifiedBy>Kathi Peacock</cp:lastModifiedBy>
  <dcterms:created xsi:type="dcterms:W3CDTF">2012-12-31T19:55:51Z</dcterms:created>
  <dcterms:modified xsi:type="dcterms:W3CDTF">2013-01-23T17:27:14Z</dcterms:modified>
  <cp:category/>
  <cp:version/>
  <cp:contentType/>
  <cp:contentStatus/>
</cp:coreProperties>
</file>